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over" sheetId="1" state="visible" r:id="rId3"/>
    <sheet name="2026" sheetId="2" state="visible" r:id="rId4"/>
    <sheet name="SS benefits" sheetId="3" state="visible" r:id="rId5"/>
    <sheet name="Capital gains" sheetId="4" state="visible" r:id="rId6"/>
    <sheet name="Trusts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12" authorId="0">
      <text>
        <r>
          <rPr>
            <sz val="10"/>
            <rFont val="Arial"/>
            <family val="2"/>
          </rPr>
          <t xml:space="preserve">this is the "marriage penalty" - for very high-income taxpayers
</t>
        </r>
      </text>
    </comment>
  </commentList>
</comments>
</file>

<file path=xl/sharedStrings.xml><?xml version="1.0" encoding="utf-8"?>
<sst xmlns="http://schemas.openxmlformats.org/spreadsheetml/2006/main" count="202" uniqueCount="121">
  <si>
    <t xml:space="preserve">906 LawTech</t>
  </si>
  <si>
    <t xml:space="preserve">What is this document?</t>
  </si>
  <si>
    <t xml:space="preserve">This calculator projects the income tax liability for individuals and married couples.</t>
  </si>
  <si>
    <t xml:space="preserve">The 2026 sheet</t>
  </si>
  <si>
    <t xml:space="preserve">In each row, we show the marginal tax rate for a given level of income.</t>
  </si>
  <si>
    <t xml:space="preserve">At the 22% marginal rate, for each additional $100 of income (for a single person)</t>
  </si>
  <si>
    <t xml:space="preserve">the tax liability is $22.</t>
  </si>
  <si>
    <t xml:space="preserve">We also show the total "tax burden" for a given income level.</t>
  </si>
  <si>
    <t xml:space="preserve">The person making enough to generate taxable income of $60,000 per year will pay x% of that amount in total taxes.</t>
  </si>
  <si>
    <t xml:space="preserve">Gross income vs. taxable income: gross income is reduced by the standard deduction </t>
  </si>
  <si>
    <t xml:space="preserve">in order to arrive at taxable income.</t>
  </si>
  <si>
    <t xml:space="preserve">This calculator includes the new “senior deduction” under Federal law. </t>
  </si>
  <si>
    <t xml:space="preserve">To use, enter the projected income into the first yellow-shaded cell. </t>
  </si>
  <si>
    <t xml:space="preserve">Enter $2,200 for each dependent child.</t>
  </si>
  <si>
    <t xml:space="preserve">This calculator is intended to provide a rough idea of tax liabilities for a given income level.</t>
  </si>
  <si>
    <t xml:space="preserve">It is very useful for quickly reviewing "what-if" scenarios, such as Roth conversions. </t>
  </si>
  <si>
    <t xml:space="preserve">It does not substitute for accounting advice or legal advice.</t>
  </si>
  <si>
    <t xml:space="preserve">It does not try to include all variables that may go into a taxpayer's obligations. </t>
  </si>
  <si>
    <t xml:space="preserve">We also include the schedule for capital gains, and a similar calculator for income received by trusts and estates. </t>
  </si>
  <si>
    <t xml:space="preserve">Married filing jointly</t>
  </si>
  <si>
    <t xml:space="preserve">|</t>
  </si>
  <si>
    <t xml:space="preserve">Single filer</t>
  </si>
  <si>
    <t xml:space="preserve">Tax rates - based on taxable income</t>
  </si>
  <si>
    <t xml:space="preserve">From</t>
  </si>
  <si>
    <t xml:space="preserve">To</t>
  </si>
  <si>
    <t xml:space="preserve">Rate</t>
  </si>
  <si>
    <t xml:space="preserve">Tax</t>
  </si>
  <si>
    <t xml:space="preserve">big jump </t>
  </si>
  <si>
    <t xml:space="preserve">little jump </t>
  </si>
  <si>
    <t xml:space="preserve">and up</t>
  </si>
  <si>
    <t xml:space="preserve">Tax calculator</t>
  </si>
  <si>
    <t xml:space="preserve">Enter figures in the yellow shaded cells</t>
  </si>
  <si>
    <t xml:space="preserve">Income</t>
  </si>
  <si>
    <t xml:space="preserve">Std ded</t>
  </si>
  <si>
    <t xml:space="preserve">line 9, form 1040</t>
  </si>
  <si>
    <t xml:space="preserve">line 9</t>
  </si>
  <si>
    <t xml:space="preserve">Senior SD</t>
  </si>
  <si>
    <t xml:space="preserve">both age 65+</t>
  </si>
  <si>
    <t xml:space="preserve">Age 65+</t>
  </si>
  <si>
    <t xml:space="preserve">OBBBA ded</t>
  </si>
  <si>
    <t xml:space="preserve">see note below</t>
  </si>
  <si>
    <t xml:space="preserve">Taxable</t>
  </si>
  <si>
    <t xml:space="preserve">at 10%</t>
  </si>
  <si>
    <t xml:space="preserve">for the first</t>
  </si>
  <si>
    <t xml:space="preserve">at 12%</t>
  </si>
  <si>
    <t xml:space="preserve">for the next</t>
  </si>
  <si>
    <t xml:space="preserve">at 22%</t>
  </si>
  <si>
    <t xml:space="preserve">at 24%</t>
  </si>
  <si>
    <t xml:space="preserve">at 32%</t>
  </si>
  <si>
    <t xml:space="preserve">at 35%</t>
  </si>
  <si>
    <t xml:space="preserve">for the remaining</t>
  </si>
  <si>
    <t xml:space="preserve">Total tax</t>
  </si>
  <si>
    <t xml:space="preserve">Child credit</t>
  </si>
  <si>
    <t xml:space="preserve">line 13a</t>
  </si>
  <si>
    <t xml:space="preserve">Net tax</t>
  </si>
  <si>
    <t xml:space="preserve">As percentage</t>
  </si>
  <si>
    <t xml:space="preserve">Tax burden</t>
  </si>
  <si>
    <t xml:space="preserve">The child tax credit is $2,200 per child. </t>
  </si>
  <si>
    <t xml:space="preserve">OBBBA added the new senior deduction, making for a total of three. </t>
  </si>
  <si>
    <t xml:space="preserve">That new deduction is income limited beginning at AGI of $150K per year. </t>
  </si>
  <si>
    <t xml:space="preserve">The income limit begins at AGI of $75,000 per year. </t>
  </si>
  <si>
    <t xml:space="preserve">If the MFJ TPs are eligible for all three, the total is now $48,500. </t>
  </si>
  <si>
    <t xml:space="preserve">If the TP is eligible for all three, the total is now $24,150. </t>
  </si>
  <si>
    <t xml:space="preserve">TAXATION OF SOCIAL SECURITY BENEFITS</t>
  </si>
  <si>
    <t xml:space="preserve">not updated 2026 – IRS figures not yet available</t>
  </si>
  <si>
    <t xml:space="preserve">SS income</t>
  </si>
  <si>
    <t xml:space="preserve">half of SS</t>
  </si>
  <si>
    <t xml:space="preserve">other income</t>
  </si>
  <si>
    <t xml:space="preserve">ST</t>
  </si>
  <si>
    <t xml:space="preserve">For a single person, does the ST exceed $25,000?</t>
  </si>
  <si>
    <t xml:space="preserve">exceed $34,000?</t>
  </si>
  <si>
    <t xml:space="preserve">For a married couple, does the ST exceed $34,000?</t>
  </si>
  <si>
    <t xml:space="preserve">exceed $44,000?</t>
  </si>
  <si>
    <t xml:space="preserve">This much of the SS benefit will be taxable</t>
  </si>
  <si>
    <t xml:space="preserve">One yes</t>
  </si>
  <si>
    <t xml:space="preserve">50% of SS income</t>
  </si>
  <si>
    <t xml:space="preserve">Both yes</t>
  </si>
  <si>
    <t xml:space="preserve">85% of SS income</t>
  </si>
  <si>
    <t xml:space="preserve">But only to the extent the standard deduction is exceeded</t>
  </si>
  <si>
    <t xml:space="preserve">Filing status and annual income – 2025</t>
  </si>
  <si>
    <t xml:space="preserve">Single</t>
  </si>
  <si>
    <t xml:space="preserve">MFJ</t>
  </si>
  <si>
    <t xml:space="preserve">MFS</t>
  </si>
  <si>
    <t xml:space="preserve">Head of Household</t>
  </si>
  <si>
    <t xml:space="preserve">Trusts and Estates</t>
  </si>
  <si>
    <t xml:space="preserve">$0–$49,450</t>
  </si>
  <si>
    <t xml:space="preserve">$0–$98,900</t>
  </si>
  <si>
    <t xml:space="preserve">$0–$64,750</t>
  </si>
  <si>
    <t xml:space="preserve">$0–$3,250</t>
  </si>
  <si>
    <t xml:space="preserve">$49,451-$545,500</t>
  </si>
  <si>
    <t xml:space="preserve">$98,901-$613,700</t>
  </si>
  <si>
    <t xml:space="preserve">$49,451-$300,000</t>
  </si>
  <si>
    <t xml:space="preserve">$64,751-$566,700</t>
  </si>
  <si>
    <t xml:space="preserve">$3,151-$15,900</t>
  </si>
  <si>
    <t xml:space="preserve">Over $545,500</t>
  </si>
  <si>
    <t xml:space="preserve">Over $613,700</t>
  </si>
  <si>
    <t xml:space="preserve">Over $300,000</t>
  </si>
  <si>
    <t xml:space="preserve">Over $566,700</t>
  </si>
  <si>
    <t xml:space="preserve">Over $15,900</t>
  </si>
  <si>
    <t xml:space="preserve">This calculation covers long-term capital gains - the gain recognized on the sale of an asset held for more than one year. </t>
  </si>
  <si>
    <t xml:space="preserve">Surtaxes</t>
  </si>
  <si>
    <t xml:space="preserve">The additional 3.8% surtax on net investment income (taxable interest, dividends, gains, passive rents, annuities and royalties) </t>
  </si>
  <si>
    <t xml:space="preserve">is payable for those whose modified adjusted gross income exceeds: </t>
  </si>
  <si>
    <t xml:space="preserve">MAGI</t>
  </si>
  <si>
    <t xml:space="preserve">Single </t>
  </si>
  <si>
    <t xml:space="preserve">Widow with child</t>
  </si>
  <si>
    <t xml:space="preserve">The additional 0.9% Medicare surtax applies to these threshholds as well. </t>
  </si>
  <si>
    <t xml:space="preserve">These amounts are not indexed for inflation. </t>
  </si>
  <si>
    <t xml:space="preserve">not updated 2026</t>
  </si>
  <si>
    <t xml:space="preserve">Trusts and estates</t>
  </si>
  <si>
    <t xml:space="preserve">Enter income in the yellow shaded cell</t>
  </si>
  <si>
    <t xml:space="preserve">Step 1</t>
  </si>
  <si>
    <t xml:space="preserve">Step 2</t>
  </si>
  <si>
    <t xml:space="preserve">Step 3</t>
  </si>
  <si>
    <t xml:space="preserve">Step 4</t>
  </si>
  <si>
    <t xml:space="preserve">Total tax:</t>
  </si>
  <si>
    <t xml:space="preserve">Total tax burden</t>
  </si>
  <si>
    <t xml:space="preserve">Kiddie tax amount</t>
  </si>
  <si>
    <t xml:space="preserve">Per-person per year gift reporting exemption</t>
  </si>
  <si>
    <t xml:space="preserve">Estate tax exemption equivalent</t>
  </si>
  <si>
    <t xml:space="preserve">Social security cap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</si>
</sst>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%"/>
    <numFmt numFmtId="166" formatCode="#,##0"/>
    <numFmt numFmtId="167" formatCode="0%"/>
    <numFmt numFmtId="168" formatCode="0.00%"/>
    <numFmt numFmtId="169" formatCode="_(* #,##0.00_);_(* \(#,##0.00\);_(* \-??_);_(@_)"/>
    <numFmt numFmtId="170" formatCode="_(* #,##0_);_(* \(#,##0\);_(* \-??_);_(@_)"/>
    <numFmt numFmtId="171" formatCode="_(\$* #,##0.00_);_(\$* \(#,##0.00\);_(\$* \-??_);_(@_)"/>
    <numFmt numFmtId="172" formatCode="_(\$* #,##0_);_(\$* \(#,##0\);_(\$* \-??_);_(@_)"/>
    <numFmt numFmtId="173" formatCode="#,##0.00%"/>
  </numFmts>
  <fonts count="25">
    <font>
      <sz val="10"/>
      <color rgb="FF000000"/>
      <name val="Arial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Arial"/>
      <family val="1"/>
      <charset val="1"/>
    </font>
    <font>
      <sz val="18"/>
      <color rgb="FF000000"/>
      <name val="Comfortaa"/>
      <family val="0"/>
      <charset val="1"/>
    </font>
    <font>
      <b val="true"/>
      <sz val="12"/>
      <color rgb="FF000000"/>
      <name val="Cambria"/>
      <family val="2"/>
      <charset val="1"/>
    </font>
    <font>
      <sz val="12"/>
      <color rgb="FF000000"/>
      <name val="Cambria"/>
      <family val="2"/>
      <charset val="1"/>
    </font>
    <font>
      <b val="true"/>
      <sz val="12"/>
      <color rgb="FF000000"/>
      <name val="Arial"/>
      <family val="1"/>
      <charset val="1"/>
    </font>
    <font>
      <sz val="12"/>
      <color rgb="FF000000"/>
      <name val="Arial"/>
      <family val="1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B7B7B7"/>
      <name val="Calibri"/>
      <family val="2"/>
      <charset val="1"/>
    </font>
    <font>
      <sz val="8"/>
      <color rgb="FF000000"/>
      <name val="Calibri"/>
      <family val="2"/>
      <charset val="1"/>
    </font>
    <font>
      <sz val="10"/>
      <color rgb="FF7F7F7F"/>
      <name val="Calibri"/>
      <family val="2"/>
      <charset val="1"/>
    </font>
    <font>
      <sz val="8"/>
      <color rgb="FFB7B7B7"/>
      <name val="Calibri"/>
      <family val="2"/>
      <charset val="1"/>
    </font>
    <font>
      <sz val="8"/>
      <color rgb="FF0000FF"/>
      <name val="Calibri"/>
      <family val="2"/>
      <charset val="1"/>
    </font>
    <font>
      <sz val="10"/>
      <color rgb="FFB3B3B3"/>
      <name val="Calibri"/>
      <family val="2"/>
      <charset val="1"/>
    </font>
    <font>
      <sz val="10"/>
      <color rgb="FF0000FF"/>
      <name val="Calibri"/>
      <family val="2"/>
      <charset val="1"/>
    </font>
    <font>
      <sz val="10"/>
      <name val="Arial"/>
      <family val="2"/>
    </font>
    <font>
      <b val="true"/>
      <sz val="10"/>
      <color rgb="FF000000"/>
      <name val="Arial"/>
      <family val="1"/>
      <charset val="1"/>
    </font>
    <font>
      <sz val="10"/>
      <color rgb="FF000000"/>
      <name val="Verdana"/>
      <family val="1"/>
      <charset val="1"/>
    </font>
    <font>
      <b val="true"/>
      <sz val="10"/>
      <color rgb="FF000000"/>
      <name val="Verdana"/>
      <family val="1"/>
      <charset val="1"/>
    </font>
    <font>
      <sz val="8"/>
      <color rgb="FF000000"/>
      <name val="Verdana"/>
      <family val="1"/>
      <charset val="1"/>
    </font>
    <font>
      <sz val="10"/>
      <color rgb="FFB3B3B3"/>
      <name val="Verdana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FFE599"/>
        <bgColor rgb="FFFFF2CC"/>
      </patternFill>
    </fill>
    <fill>
      <patternFill patternType="solid">
        <fgColor rgb="FFFFF2CC"/>
        <bgColor rgb="FFF9F9F9"/>
      </patternFill>
    </fill>
    <fill>
      <patternFill patternType="solid">
        <fgColor rgb="FFFFFF00"/>
        <bgColor rgb="FFFFFF00"/>
      </patternFill>
    </fill>
    <fill>
      <patternFill patternType="solid">
        <fgColor rgb="FFC9DAF8"/>
        <bgColor rgb="FF99CCFF"/>
      </patternFill>
    </fill>
    <fill>
      <patternFill patternType="solid">
        <fgColor rgb="FFF9F9F9"/>
        <bgColor rgb="FFFFF2CC"/>
      </patternFill>
    </fill>
    <fill>
      <patternFill patternType="solid">
        <fgColor rgb="FFF4CCCC"/>
        <bgColor rgb="FFFFE5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0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5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21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2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21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3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2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9F9F9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7F7F7F"/>
      <rgbColor rgb="FF9999FF"/>
      <rgbColor rgb="FF993366"/>
      <rgbColor rgb="FFFFF2CC"/>
      <rgbColor rgb="FFCCFFFF"/>
      <rgbColor rgb="FF660066"/>
      <rgbColor rgb="FFFF8080"/>
      <rgbColor rgb="FF0066CC"/>
      <rgbColor rgb="FFC9DAF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5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666699"/>
      <rgbColor rgb="FFB3B3B3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Arial" pitchFamily="0" charset="1"/>
        <a:ea typeface="Basic Roman" pitchFamily="0" charset="1"/>
        <a:cs typeface="Basic Roman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01"/>
  <sheetViews>
    <sheetView showFormulas="false" showGridLines="false" showRowColHeaders="true" showZeros="true" rightToLeft="false" tabSelected="false" showOutlineSymbols="true" defaultGridColor="true" view="normal" topLeftCell="A16" colorId="64" zoomScale="120" zoomScaleNormal="120" zoomScalePageLayoutView="100" workbookViewId="0">
      <selection pane="topLeft" activeCell="B22" activeCellId="0" sqref="B22"/>
    </sheetView>
  </sheetViews>
  <sheetFormatPr defaultColWidth="14.5078125" defaultRowHeight="15" customHeight="true" zeroHeight="false" outlineLevelRow="0" outlineLevelCol="0"/>
  <cols>
    <col collapsed="false" customWidth="true" hidden="false" outlineLevel="0" max="1" min="1" style="1" width="6.33"/>
    <col collapsed="false" customWidth="true" hidden="false" outlineLevel="0" max="2" min="2" style="1" width="25.16"/>
  </cols>
  <sheetData>
    <row r="1" customFormat="false" ht="15" hidden="false" customHeight="true" outlineLevel="0" collapsed="false">
      <c r="A1" s="2"/>
      <c r="B1" s="2"/>
      <c r="C1" s="2"/>
      <c r="D1" s="2"/>
      <c r="E1" s="2"/>
    </row>
    <row r="2" customFormat="false" ht="24.75" hidden="false" customHeight="true" outlineLevel="0" collapsed="false">
      <c r="A2" s="2"/>
      <c r="B2" s="3" t="s">
        <v>0</v>
      </c>
      <c r="C2" s="2"/>
      <c r="D2" s="2"/>
      <c r="E2" s="2"/>
    </row>
    <row r="3" customFormat="false" ht="15" hidden="false" customHeight="true" outlineLevel="0" collapsed="false">
      <c r="A3" s="2"/>
      <c r="B3" s="2"/>
      <c r="C3" s="2"/>
      <c r="D3" s="2"/>
      <c r="E3" s="2"/>
    </row>
    <row r="4" customFormat="false" ht="15" hidden="false" customHeight="true" outlineLevel="0" collapsed="false">
      <c r="A4" s="2"/>
      <c r="B4" s="4" t="s">
        <v>1</v>
      </c>
      <c r="C4" s="2"/>
      <c r="D4" s="2"/>
      <c r="E4" s="2"/>
    </row>
    <row r="5" customFormat="false" ht="15" hidden="false" customHeight="true" outlineLevel="0" collapsed="false">
      <c r="A5" s="2"/>
      <c r="B5" s="2"/>
      <c r="C5" s="2"/>
      <c r="D5" s="2"/>
      <c r="E5" s="2"/>
    </row>
    <row r="6" customFormat="false" ht="15" hidden="false" customHeight="true" outlineLevel="0" collapsed="false">
      <c r="A6" s="2"/>
      <c r="B6" s="5" t="s">
        <v>2</v>
      </c>
      <c r="C6" s="2"/>
      <c r="D6" s="2"/>
      <c r="E6" s="2"/>
    </row>
    <row r="7" customFormat="false" ht="15" hidden="false" customHeight="true" outlineLevel="0" collapsed="false">
      <c r="A7" s="2"/>
      <c r="B7" s="5"/>
      <c r="C7" s="2"/>
      <c r="D7" s="2"/>
      <c r="E7" s="2"/>
    </row>
    <row r="8" customFormat="false" ht="15" hidden="false" customHeight="true" outlineLevel="0" collapsed="false">
      <c r="A8" s="2"/>
      <c r="B8" s="6" t="s">
        <v>3</v>
      </c>
      <c r="C8" s="2"/>
      <c r="D8" s="2"/>
      <c r="E8" s="2"/>
    </row>
    <row r="9" customFormat="false" ht="15" hidden="false" customHeight="true" outlineLevel="0" collapsed="false">
      <c r="A9" s="2"/>
      <c r="B9" s="5" t="s">
        <v>4</v>
      </c>
      <c r="C9" s="2"/>
      <c r="D9" s="2"/>
      <c r="E9" s="2"/>
    </row>
    <row r="10" customFormat="false" ht="15" hidden="false" customHeight="true" outlineLevel="0" collapsed="false">
      <c r="A10" s="2"/>
      <c r="B10" s="5" t="s">
        <v>5</v>
      </c>
      <c r="C10" s="2"/>
      <c r="D10" s="2"/>
      <c r="E10" s="2"/>
    </row>
    <row r="11" customFormat="false" ht="15" hidden="false" customHeight="true" outlineLevel="0" collapsed="false">
      <c r="A11" s="2"/>
      <c r="B11" s="5" t="s">
        <v>6</v>
      </c>
      <c r="C11" s="2"/>
      <c r="D11" s="2"/>
      <c r="E11" s="2"/>
    </row>
    <row r="12" customFormat="false" ht="15" hidden="false" customHeight="true" outlineLevel="0" collapsed="false">
      <c r="A12" s="2"/>
      <c r="B12" s="5" t="s">
        <v>7</v>
      </c>
      <c r="C12" s="2"/>
      <c r="D12" s="2"/>
      <c r="E12" s="2"/>
    </row>
    <row r="13" customFormat="false" ht="15" hidden="false" customHeight="true" outlineLevel="0" collapsed="false">
      <c r="A13" s="2"/>
      <c r="B13" s="5" t="s">
        <v>8</v>
      </c>
      <c r="C13" s="2"/>
      <c r="D13" s="2"/>
      <c r="E13" s="2"/>
    </row>
    <row r="14" customFormat="false" ht="15" hidden="false" customHeight="true" outlineLevel="0" collapsed="false">
      <c r="A14" s="2"/>
      <c r="B14" s="7"/>
      <c r="C14" s="2"/>
      <c r="D14" s="2"/>
      <c r="E14" s="2"/>
    </row>
    <row r="15" customFormat="false" ht="15" hidden="false" customHeight="true" outlineLevel="0" collapsed="false">
      <c r="A15" s="2"/>
      <c r="B15" s="5" t="s">
        <v>9</v>
      </c>
      <c r="C15" s="2"/>
      <c r="D15" s="2"/>
      <c r="E15" s="2"/>
    </row>
    <row r="16" customFormat="false" ht="15" hidden="false" customHeight="true" outlineLevel="0" collapsed="false">
      <c r="A16" s="2"/>
      <c r="B16" s="5" t="s">
        <v>10</v>
      </c>
      <c r="C16" s="2"/>
      <c r="D16" s="2"/>
      <c r="E16" s="2"/>
    </row>
    <row r="17" customFormat="false" ht="15" hidden="false" customHeight="true" outlineLevel="0" collapsed="false">
      <c r="A17" s="2"/>
      <c r="B17" s="5" t="s">
        <v>11</v>
      </c>
      <c r="C17" s="2"/>
      <c r="D17" s="2"/>
      <c r="E17" s="2"/>
    </row>
    <row r="18" customFormat="false" ht="15" hidden="false" customHeight="true" outlineLevel="0" collapsed="false">
      <c r="A18" s="2"/>
      <c r="B18" s="7"/>
      <c r="C18" s="2"/>
      <c r="D18" s="2"/>
      <c r="E18" s="2"/>
    </row>
    <row r="19" customFormat="false" ht="15" hidden="false" customHeight="true" outlineLevel="0" collapsed="false">
      <c r="A19" s="2"/>
      <c r="B19" s="5" t="s">
        <v>12</v>
      </c>
      <c r="C19" s="2"/>
      <c r="D19" s="2"/>
      <c r="E19" s="2"/>
    </row>
    <row r="20" customFormat="false" ht="15" hidden="false" customHeight="true" outlineLevel="0" collapsed="false">
      <c r="A20" s="2"/>
      <c r="B20" s="5" t="s">
        <v>13</v>
      </c>
      <c r="C20" s="2"/>
      <c r="D20" s="2"/>
      <c r="E20" s="2"/>
    </row>
    <row r="21" customFormat="false" ht="15" hidden="false" customHeight="true" outlineLevel="0" collapsed="false">
      <c r="A21" s="2"/>
      <c r="B21" s="5"/>
      <c r="C21" s="2"/>
      <c r="D21" s="2"/>
      <c r="E21" s="2"/>
    </row>
    <row r="22" customFormat="false" ht="15" hidden="false" customHeight="true" outlineLevel="0" collapsed="false">
      <c r="A22" s="2"/>
      <c r="B22" s="5" t="s">
        <v>14</v>
      </c>
      <c r="C22" s="2"/>
      <c r="D22" s="2"/>
      <c r="E22" s="2"/>
    </row>
    <row r="23" customFormat="false" ht="15" hidden="false" customHeight="true" outlineLevel="0" collapsed="false">
      <c r="A23" s="2"/>
      <c r="B23" s="5" t="s">
        <v>15</v>
      </c>
      <c r="C23" s="2"/>
      <c r="D23" s="2"/>
      <c r="E23" s="2"/>
    </row>
    <row r="24" customFormat="false" ht="15" hidden="false" customHeight="true" outlineLevel="0" collapsed="false">
      <c r="A24" s="2"/>
      <c r="B24" s="5" t="s">
        <v>16</v>
      </c>
      <c r="C24" s="2"/>
      <c r="D24" s="2"/>
      <c r="E24" s="2"/>
    </row>
    <row r="25" customFormat="false" ht="15.75" hidden="false" customHeight="true" outlineLevel="0" collapsed="false">
      <c r="B25" s="8" t="s">
        <v>17</v>
      </c>
      <c r="C25" s="2"/>
    </row>
    <row r="26" customFormat="false" ht="15.75" hidden="false" customHeight="true" outlineLevel="0" collapsed="false">
      <c r="B26" s="8"/>
    </row>
    <row r="27" customFormat="false" ht="15.75" hidden="false" customHeight="true" outlineLevel="0" collapsed="false">
      <c r="B27" s="8" t="s">
        <v>18</v>
      </c>
    </row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1003"/>
  <sheetViews>
    <sheetView showFormulas="false" showGridLines="false" showRowColHeaders="true" showZeros="true" rightToLeft="false" tabSelected="false" showOutlineSymbols="true" defaultGridColor="true" view="normal" topLeftCell="A17" colorId="64" zoomScale="120" zoomScaleNormal="120" zoomScalePageLayoutView="100" workbookViewId="0">
      <selection pane="topLeft" activeCell="I24" activeCellId="0" sqref="I24"/>
    </sheetView>
  </sheetViews>
  <sheetFormatPr defaultColWidth="14.48046875" defaultRowHeight="15" customHeight="true" zeroHeight="false" outlineLevelRow="0" outlineLevelCol="0"/>
  <cols>
    <col collapsed="false" customWidth="true" hidden="false" outlineLevel="0" max="1" min="1" style="9" width="5.16"/>
    <col collapsed="false" customWidth="true" hidden="false" outlineLevel="0" max="3" min="2" style="9" width="11.33"/>
    <col collapsed="false" customWidth="true" hidden="false" outlineLevel="0" max="4" min="4" style="9" width="14.67"/>
    <col collapsed="false" customWidth="true" hidden="false" outlineLevel="0" max="5" min="5" style="9" width="9.48"/>
    <col collapsed="false" customWidth="true" hidden="false" outlineLevel="0" max="6" min="6" style="9" width="11.67"/>
    <col collapsed="false" customWidth="true" hidden="false" outlineLevel="0" max="7" min="7" style="9" width="5.16"/>
    <col collapsed="false" customWidth="true" hidden="false" outlineLevel="0" max="9" min="8" style="9" width="13.16"/>
    <col collapsed="false" customWidth="true" hidden="false" outlineLevel="0" max="10" min="10" style="9" width="15"/>
    <col collapsed="false" customWidth="true" hidden="false" outlineLevel="0" max="11" min="11" style="9" width="12"/>
    <col collapsed="false" customWidth="true" hidden="false" outlineLevel="0" max="12" min="12" style="9" width="13.16"/>
    <col collapsed="false" customWidth="false" hidden="false" outlineLevel="0" max="16384" min="13" style="9" width="14.48"/>
  </cols>
  <sheetData>
    <row r="2" customFormat="false" ht="12.75" hidden="false" customHeight="true" outlineLevel="0" collapsed="false">
      <c r="B2" s="10" t="s">
        <v>19</v>
      </c>
      <c r="E2" s="9" t="n">
        <v>2026</v>
      </c>
      <c r="G2" s="11" t="s">
        <v>20</v>
      </c>
      <c r="H2" s="10" t="s">
        <v>21</v>
      </c>
      <c r="K2" s="9" t="n">
        <v>2026</v>
      </c>
    </row>
    <row r="3" customFormat="false" ht="12.75" hidden="false" customHeight="true" outlineLevel="0" collapsed="false">
      <c r="B3" s="12" t="s">
        <v>22</v>
      </c>
      <c r="G3" s="11" t="s">
        <v>20</v>
      </c>
      <c r="H3" s="12" t="s">
        <v>22</v>
      </c>
    </row>
    <row r="4" customFormat="false" ht="12.75" hidden="false" customHeight="true" outlineLevel="0" collapsed="false">
      <c r="B4" s="12"/>
      <c r="G4" s="11" t="s">
        <v>20</v>
      </c>
      <c r="H4" s="12"/>
    </row>
    <row r="5" customFormat="false" ht="12.75" hidden="false" customHeight="true" outlineLevel="0" collapsed="false">
      <c r="B5" s="13" t="s">
        <v>23</v>
      </c>
      <c r="C5" s="13" t="s">
        <v>24</v>
      </c>
      <c r="D5" s="14" t="s">
        <v>25</v>
      </c>
      <c r="E5" s="15" t="s">
        <v>26</v>
      </c>
      <c r="G5" s="11" t="s">
        <v>20</v>
      </c>
      <c r="H5" s="13" t="s">
        <v>23</v>
      </c>
      <c r="I5" s="13" t="s">
        <v>24</v>
      </c>
      <c r="J5" s="14" t="s">
        <v>25</v>
      </c>
      <c r="K5" s="15" t="s">
        <v>26</v>
      </c>
    </row>
    <row r="6" customFormat="false" ht="12.75" hidden="false" customHeight="true" outlineLevel="0" collapsed="false">
      <c r="B6" s="16" t="n">
        <v>0</v>
      </c>
      <c r="C6" s="17" t="n">
        <v>24801</v>
      </c>
      <c r="D6" s="18" t="n">
        <v>0.1</v>
      </c>
      <c r="E6" s="17" t="n">
        <f aca="false">C6*D6</f>
        <v>2480.1</v>
      </c>
      <c r="G6" s="19" t="n">
        <v>1</v>
      </c>
      <c r="H6" s="16" t="n">
        <v>0</v>
      </c>
      <c r="I6" s="17" t="n">
        <v>12400</v>
      </c>
      <c r="J6" s="18" t="n">
        <v>0.1</v>
      </c>
      <c r="K6" s="17" t="n">
        <f aca="false">I6*J6</f>
        <v>1240</v>
      </c>
    </row>
    <row r="7" customFormat="false" ht="12.75" hidden="false" customHeight="true" outlineLevel="0" collapsed="false">
      <c r="B7" s="17" t="n">
        <f aca="false">C6+1</f>
        <v>24802</v>
      </c>
      <c r="C7" s="17" t="n">
        <v>100800</v>
      </c>
      <c r="D7" s="18" t="n">
        <v>0.12</v>
      </c>
      <c r="E7" s="17" t="n">
        <f aca="false">(C7-B7)*D7</f>
        <v>9119.76</v>
      </c>
      <c r="G7" s="19" t="n">
        <v>2</v>
      </c>
      <c r="H7" s="17" t="n">
        <f aca="false">I6+1</f>
        <v>12401</v>
      </c>
      <c r="I7" s="17" t="n">
        <v>50400</v>
      </c>
      <c r="J7" s="18" t="n">
        <v>0.12</v>
      </c>
      <c r="K7" s="17" t="n">
        <f aca="false">(I7-H7)*J7</f>
        <v>4559.88</v>
      </c>
    </row>
    <row r="8" customFormat="false" ht="12.75" hidden="false" customHeight="true" outlineLevel="0" collapsed="false">
      <c r="B8" s="17" t="n">
        <f aca="false">C7+1</f>
        <v>100801</v>
      </c>
      <c r="C8" s="17" t="n">
        <v>211400</v>
      </c>
      <c r="D8" s="18" t="n">
        <v>0.22</v>
      </c>
      <c r="E8" s="17" t="n">
        <f aca="false">(C8-B8)*D8</f>
        <v>24331.78</v>
      </c>
      <c r="F8" s="20" t="s">
        <v>27</v>
      </c>
      <c r="G8" s="19" t="n">
        <v>3</v>
      </c>
      <c r="H8" s="17" t="n">
        <f aca="false">I7+1</f>
        <v>50401</v>
      </c>
      <c r="I8" s="17" t="n">
        <v>105700</v>
      </c>
      <c r="J8" s="18" t="n">
        <v>0.22</v>
      </c>
      <c r="K8" s="17" t="n">
        <f aca="false">(I8-H8)*J8</f>
        <v>12165.78</v>
      </c>
      <c r="L8" s="20" t="s">
        <v>27</v>
      </c>
    </row>
    <row r="9" customFormat="false" ht="12.75" hidden="false" customHeight="true" outlineLevel="0" collapsed="false">
      <c r="B9" s="17" t="n">
        <f aca="false">C8+1</f>
        <v>211401</v>
      </c>
      <c r="C9" s="17" t="n">
        <v>403550</v>
      </c>
      <c r="D9" s="18" t="n">
        <v>0.24</v>
      </c>
      <c r="E9" s="17" t="n">
        <f aca="false">(C9-B9)*D9</f>
        <v>46115.76</v>
      </c>
      <c r="F9" s="20" t="s">
        <v>28</v>
      </c>
      <c r="G9" s="19" t="n">
        <v>4</v>
      </c>
      <c r="H9" s="17" t="n">
        <f aca="false">I8+1</f>
        <v>105701</v>
      </c>
      <c r="I9" s="17" t="n">
        <v>201775</v>
      </c>
      <c r="J9" s="18" t="n">
        <v>0.24</v>
      </c>
      <c r="K9" s="17" t="n">
        <f aca="false">(I9-H9)*J9</f>
        <v>23057.76</v>
      </c>
      <c r="L9" s="20" t="s">
        <v>28</v>
      </c>
    </row>
    <row r="10" customFormat="false" ht="12.75" hidden="false" customHeight="true" outlineLevel="0" collapsed="false">
      <c r="B10" s="17" t="n">
        <f aca="false">C9+1</f>
        <v>403551</v>
      </c>
      <c r="C10" s="17" t="n">
        <v>512450</v>
      </c>
      <c r="D10" s="18" t="n">
        <v>0.32</v>
      </c>
      <c r="E10" s="17" t="n">
        <f aca="false">(C10-B10)*D10</f>
        <v>34847.68</v>
      </c>
      <c r="F10" s="20" t="s">
        <v>27</v>
      </c>
      <c r="G10" s="19" t="n">
        <v>5</v>
      </c>
      <c r="H10" s="17" t="n">
        <f aca="false">I9+1</f>
        <v>201776</v>
      </c>
      <c r="I10" s="17" t="n">
        <v>256225</v>
      </c>
      <c r="J10" s="18" t="n">
        <v>0.32</v>
      </c>
      <c r="K10" s="17" t="n">
        <f aca="false">(I10-H10)*J10</f>
        <v>17423.68</v>
      </c>
      <c r="L10" s="20" t="s">
        <v>27</v>
      </c>
    </row>
    <row r="11" customFormat="false" ht="12.75" hidden="false" customHeight="true" outlineLevel="0" collapsed="false">
      <c r="B11" s="17" t="n">
        <f aca="false">C10+1</f>
        <v>512451</v>
      </c>
      <c r="C11" s="17" t="n">
        <v>768700</v>
      </c>
      <c r="D11" s="18" t="n">
        <v>0.35</v>
      </c>
      <c r="E11" s="17" t="n">
        <f aca="false">(C11-B11)*D11</f>
        <v>89687.15</v>
      </c>
      <c r="G11" s="19" t="n">
        <v>6</v>
      </c>
      <c r="H11" s="17" t="n">
        <f aca="false">I10+1</f>
        <v>256226</v>
      </c>
      <c r="I11" s="17" t="n">
        <v>640600</v>
      </c>
      <c r="J11" s="18" t="n">
        <v>0.35</v>
      </c>
      <c r="K11" s="17" t="n">
        <f aca="false">(I11-H11)*J11</f>
        <v>134530.9</v>
      </c>
    </row>
    <row r="12" customFormat="false" ht="12.75" hidden="false" customHeight="true" outlineLevel="0" collapsed="false">
      <c r="B12" s="17" t="n">
        <f aca="false">C11+1</f>
        <v>768701</v>
      </c>
      <c r="C12" s="9" t="s">
        <v>29</v>
      </c>
      <c r="D12" s="18" t="n">
        <v>0.37</v>
      </c>
      <c r="E12" s="17"/>
      <c r="G12" s="19" t="n">
        <v>7</v>
      </c>
      <c r="H12" s="17" t="n">
        <f aca="false">I11+1</f>
        <v>640601</v>
      </c>
      <c r="I12" s="9" t="s">
        <v>29</v>
      </c>
      <c r="J12" s="18" t="n">
        <v>0.37</v>
      </c>
      <c r="K12" s="17"/>
    </row>
    <row r="13" customFormat="false" ht="12.75" hidden="false" customHeight="true" outlineLevel="0" collapsed="false">
      <c r="B13" s="21"/>
      <c r="C13" s="21"/>
      <c r="D13" s="21"/>
      <c r="E13" s="17"/>
      <c r="F13" s="22"/>
      <c r="G13" s="11" t="s">
        <v>20</v>
      </c>
      <c r="H13" s="21"/>
      <c r="I13" s="21"/>
      <c r="J13" s="21"/>
      <c r="K13" s="17"/>
      <c r="L13" s="22"/>
    </row>
    <row r="14" customFormat="false" ht="12.75" hidden="false" customHeight="true" outlineLevel="0" collapsed="false">
      <c r="G14" s="11" t="s">
        <v>20</v>
      </c>
    </row>
    <row r="15" customFormat="false" ht="12.75" hidden="false" customHeight="true" outlineLevel="0" collapsed="false">
      <c r="B15" s="10" t="s">
        <v>30</v>
      </c>
      <c r="D15" s="23"/>
      <c r="G15" s="11" t="s">
        <v>20</v>
      </c>
      <c r="H15" s="10" t="s">
        <v>30</v>
      </c>
      <c r="J15" s="23"/>
    </row>
    <row r="16" customFormat="false" ht="12.75" hidden="false" customHeight="true" outlineLevel="0" collapsed="false">
      <c r="B16" s="23" t="s">
        <v>31</v>
      </c>
      <c r="C16" s="23"/>
      <c r="D16" s="23"/>
      <c r="E16" s="23"/>
      <c r="F16" s="23"/>
      <c r="G16" s="24" t="s">
        <v>20</v>
      </c>
      <c r="H16" s="23" t="str">
        <f aca="false">B16</f>
        <v>Enter figures in the yellow shaded cells</v>
      </c>
      <c r="I16" s="23"/>
      <c r="J16" s="23"/>
      <c r="K16" s="23"/>
    </row>
    <row r="17" customFormat="false" ht="12.75" hidden="false" customHeight="true" outlineLevel="0" collapsed="false">
      <c r="G17" s="11" t="s">
        <v>20</v>
      </c>
    </row>
    <row r="18" customFormat="false" ht="12.75" hidden="false" customHeight="true" outlineLevel="0" collapsed="false">
      <c r="B18" s="9" t="s">
        <v>32</v>
      </c>
      <c r="C18" s="25" t="n">
        <v>100000</v>
      </c>
      <c r="G18" s="11" t="s">
        <v>20</v>
      </c>
      <c r="H18" s="9" t="s">
        <v>32</v>
      </c>
      <c r="I18" s="25" t="n">
        <v>40000</v>
      </c>
    </row>
    <row r="19" customFormat="false" ht="12.75" hidden="false" customHeight="true" outlineLevel="0" collapsed="false">
      <c r="B19" s="9" t="s">
        <v>33</v>
      </c>
      <c r="C19" s="26" t="n">
        <v>32200</v>
      </c>
      <c r="D19" s="23" t="s">
        <v>34</v>
      </c>
      <c r="E19" s="1"/>
      <c r="G19" s="11" t="s">
        <v>20</v>
      </c>
      <c r="H19" s="9" t="s">
        <v>33</v>
      </c>
      <c r="I19" s="26" t="n">
        <v>16100</v>
      </c>
      <c r="J19" s="23" t="s">
        <v>35</v>
      </c>
      <c r="K19" s="27"/>
    </row>
    <row r="20" customFormat="false" ht="12.75" hidden="false" customHeight="true" outlineLevel="0" collapsed="false">
      <c r="B20" s="9" t="s">
        <v>36</v>
      </c>
      <c r="C20" s="26" t="n">
        <v>3200</v>
      </c>
      <c r="D20" s="23" t="s">
        <v>37</v>
      </c>
      <c r="E20" s="27"/>
      <c r="G20" s="11" t="s">
        <v>20</v>
      </c>
      <c r="H20" s="9" t="s">
        <v>36</v>
      </c>
      <c r="I20" s="26" t="n">
        <v>2000</v>
      </c>
      <c r="J20" s="23" t="s">
        <v>38</v>
      </c>
      <c r="K20" s="27"/>
    </row>
    <row r="21" customFormat="false" ht="12.75" hidden="false" customHeight="true" outlineLevel="0" collapsed="false">
      <c r="B21" s="9" t="s">
        <v>39</v>
      </c>
      <c r="C21" s="26" t="n">
        <v>13100</v>
      </c>
      <c r="D21" s="23" t="s">
        <v>37</v>
      </c>
      <c r="E21" s="27" t="s">
        <v>40</v>
      </c>
      <c r="G21" s="11" t="s">
        <v>20</v>
      </c>
      <c r="H21" s="9" t="s">
        <v>39</v>
      </c>
      <c r="I21" s="26" t="n">
        <v>6050</v>
      </c>
      <c r="J21" s="23" t="s">
        <v>38</v>
      </c>
      <c r="K21" s="27" t="s">
        <v>40</v>
      </c>
    </row>
    <row r="22" customFormat="false" ht="12.75" hidden="false" customHeight="true" outlineLevel="0" collapsed="false">
      <c r="B22" s="9" t="s">
        <v>41</v>
      </c>
      <c r="C22" s="26" t="n">
        <f aca="false">C18-C19-C31</f>
        <v>65600</v>
      </c>
      <c r="G22" s="11" t="s">
        <v>20</v>
      </c>
      <c r="H22" s="9" t="s">
        <v>41</v>
      </c>
      <c r="I22" s="26" t="n">
        <f aca="false">I18-I19-I31</f>
        <v>23900</v>
      </c>
    </row>
    <row r="23" customFormat="false" ht="12.75" hidden="false" customHeight="true" outlineLevel="0" collapsed="false">
      <c r="B23" s="20" t="s">
        <v>42</v>
      </c>
      <c r="C23" s="26" t="n">
        <f aca="false">E23*D6</f>
        <v>2480.1</v>
      </c>
      <c r="D23" s="20" t="s">
        <v>43</v>
      </c>
      <c r="E23" s="26" t="n">
        <f aca="false">IF(C22&lt;C6,C22-E22,C6-F22)</f>
        <v>24801</v>
      </c>
      <c r="F23" s="28" t="n">
        <f aca="false">E22+E23</f>
        <v>24801</v>
      </c>
      <c r="G23" s="19" t="n">
        <v>1</v>
      </c>
      <c r="H23" s="20" t="s">
        <v>42</v>
      </c>
      <c r="I23" s="26" t="n">
        <f aca="false">K23*J6</f>
        <v>1240</v>
      </c>
      <c r="J23" s="20" t="s">
        <v>43</v>
      </c>
      <c r="K23" s="26" t="n">
        <f aca="false">IF(I22&lt;I6,I22-K22,I6-L22)</f>
        <v>12400</v>
      </c>
      <c r="L23" s="28" t="n">
        <f aca="false">K22+K23</f>
        <v>12400</v>
      </c>
    </row>
    <row r="24" customFormat="false" ht="12.75" hidden="false" customHeight="true" outlineLevel="0" collapsed="false">
      <c r="B24" s="20" t="s">
        <v>44</v>
      </c>
      <c r="C24" s="26" t="n">
        <f aca="false">E24*D7</f>
        <v>4895.88</v>
      </c>
      <c r="D24" s="20" t="s">
        <v>45</v>
      </c>
      <c r="E24" s="26" t="n">
        <f aca="false">IF(C22&lt;C7,C22-E23,C7-F23)</f>
        <v>40799</v>
      </c>
      <c r="F24" s="28" t="n">
        <f aca="false">E23+E24</f>
        <v>65600</v>
      </c>
      <c r="G24" s="19" t="n">
        <v>2</v>
      </c>
      <c r="H24" s="20" t="s">
        <v>44</v>
      </c>
      <c r="I24" s="26" t="n">
        <f aca="false">K24*J7</f>
        <v>1380</v>
      </c>
      <c r="J24" s="20" t="s">
        <v>45</v>
      </c>
      <c r="K24" s="26" t="n">
        <f aca="false">IF(I22&lt;I7,I22-K23,I7-L23)</f>
        <v>11500</v>
      </c>
      <c r="L24" s="28" t="n">
        <f aca="false">K23+K24</f>
        <v>23900</v>
      </c>
    </row>
    <row r="25" customFormat="false" ht="12.75" hidden="false" customHeight="true" outlineLevel="0" collapsed="false">
      <c r="B25" s="20" t="s">
        <v>46</v>
      </c>
      <c r="C25" s="26" t="n">
        <f aca="false">E25*D8</f>
        <v>0</v>
      </c>
      <c r="D25" s="20" t="s">
        <v>45</v>
      </c>
      <c r="E25" s="26" t="n">
        <f aca="false">IF(C22&lt;C8,C22-F24,C8-F24)</f>
        <v>0</v>
      </c>
      <c r="F25" s="28" t="n">
        <f aca="false">SUM(E23:E25)</f>
        <v>65600</v>
      </c>
      <c r="G25" s="19" t="n">
        <v>3</v>
      </c>
      <c r="H25" s="20" t="s">
        <v>46</v>
      </c>
      <c r="I25" s="26" t="n">
        <f aca="false">K25*J8</f>
        <v>0</v>
      </c>
      <c r="J25" s="20" t="s">
        <v>45</v>
      </c>
      <c r="K25" s="26" t="n">
        <f aca="false">IF(I22&lt;I8,I22-L24,I8-L24)</f>
        <v>0</v>
      </c>
      <c r="L25" s="28" t="n">
        <f aca="false">SUM(K23:K25)</f>
        <v>23900</v>
      </c>
    </row>
    <row r="26" customFormat="false" ht="12.75" hidden="false" customHeight="true" outlineLevel="0" collapsed="false">
      <c r="B26" s="20" t="s">
        <v>47</v>
      </c>
      <c r="C26" s="26" t="n">
        <f aca="false">E26*D9</f>
        <v>0</v>
      </c>
      <c r="D26" s="20" t="s">
        <v>45</v>
      </c>
      <c r="E26" s="26" t="n">
        <f aca="false">IF(C22&lt;C9,C22-F25,C9-F25)</f>
        <v>0</v>
      </c>
      <c r="F26" s="28" t="n">
        <f aca="false">SUM(E23:E26)</f>
        <v>65600</v>
      </c>
      <c r="G26" s="19" t="n">
        <v>4</v>
      </c>
      <c r="H26" s="20" t="s">
        <v>47</v>
      </c>
      <c r="I26" s="26" t="n">
        <f aca="false">K26*J9</f>
        <v>0</v>
      </c>
      <c r="J26" s="20" t="s">
        <v>45</v>
      </c>
      <c r="K26" s="26" t="n">
        <f aca="false">IF(I22&lt;I9,I22-L25,I9-L25)</f>
        <v>0</v>
      </c>
      <c r="L26" s="28" t="n">
        <f aca="false">SUM(K23:K26)</f>
        <v>23900</v>
      </c>
    </row>
    <row r="27" customFormat="false" ht="12.75" hidden="false" customHeight="true" outlineLevel="0" collapsed="false">
      <c r="B27" s="20" t="s">
        <v>48</v>
      </c>
      <c r="C27" s="26" t="n">
        <f aca="false">E27*D10</f>
        <v>0</v>
      </c>
      <c r="D27" s="20" t="s">
        <v>45</v>
      </c>
      <c r="E27" s="26" t="n">
        <f aca="false">IF(C22&lt;C10,C22-F26,C10-F26)</f>
        <v>0</v>
      </c>
      <c r="F27" s="28" t="n">
        <f aca="false">SUM(E23:E27)</f>
        <v>65600</v>
      </c>
      <c r="G27" s="19" t="n">
        <v>5</v>
      </c>
      <c r="H27" s="20" t="s">
        <v>48</v>
      </c>
      <c r="I27" s="26" t="n">
        <f aca="false">K27*J10</f>
        <v>0</v>
      </c>
      <c r="J27" s="20" t="s">
        <v>45</v>
      </c>
      <c r="K27" s="26" t="n">
        <f aca="false">IF(I22&lt;I10,I22-L26,I10-L26)</f>
        <v>0</v>
      </c>
      <c r="L27" s="28" t="n">
        <f aca="false">SUM(K23:K27)</f>
        <v>23900</v>
      </c>
    </row>
    <row r="28" customFormat="false" ht="12.75" hidden="false" customHeight="true" outlineLevel="0" collapsed="false">
      <c r="B28" s="20" t="s">
        <v>49</v>
      </c>
      <c r="C28" s="26" t="n">
        <f aca="false">E28*D11</f>
        <v>0</v>
      </c>
      <c r="D28" s="20" t="s">
        <v>45</v>
      </c>
      <c r="E28" s="26" t="n">
        <f aca="false">IF(C22&lt;C11,C22-F27,C11-F27)</f>
        <v>0</v>
      </c>
      <c r="F28" s="28" t="n">
        <f aca="false">SUM(E23:E28)</f>
        <v>65600</v>
      </c>
      <c r="G28" s="19" t="n">
        <v>6</v>
      </c>
      <c r="H28" s="20" t="s">
        <v>49</v>
      </c>
      <c r="I28" s="26" t="n">
        <f aca="false">K28*J11</f>
        <v>0</v>
      </c>
      <c r="J28" s="20" t="s">
        <v>45</v>
      </c>
      <c r="K28" s="26" t="n">
        <f aca="false">IF(I22&lt;I11,I22-L27,I11-L27)</f>
        <v>0</v>
      </c>
      <c r="L28" s="28" t="n">
        <f aca="false">SUM(K23:K28)</f>
        <v>23900</v>
      </c>
    </row>
    <row r="29" customFormat="false" ht="12.75" hidden="false" customHeight="true" outlineLevel="0" collapsed="false">
      <c r="B29" s="20" t="s">
        <v>49</v>
      </c>
      <c r="C29" s="26" t="n">
        <f aca="false">E29*D12</f>
        <v>0</v>
      </c>
      <c r="D29" s="20" t="s">
        <v>50</v>
      </c>
      <c r="E29" s="26" t="n">
        <f aca="false">C22-F28</f>
        <v>0</v>
      </c>
      <c r="F29" s="28" t="n">
        <f aca="false">SUM(E23:E29)</f>
        <v>65600</v>
      </c>
      <c r="G29" s="19" t="n">
        <v>7</v>
      </c>
      <c r="H29" s="20" t="s">
        <v>49</v>
      </c>
      <c r="I29" s="26" t="n">
        <f aca="false">K29*J12</f>
        <v>0</v>
      </c>
      <c r="J29" s="20" t="s">
        <v>50</v>
      </c>
      <c r="K29" s="26" t="n">
        <f aca="false">I22-L28</f>
        <v>0</v>
      </c>
      <c r="L29" s="28" t="n">
        <f aca="false">SUM(K23:K29)</f>
        <v>23900</v>
      </c>
    </row>
    <row r="30" customFormat="false" ht="12.75" hidden="false" customHeight="true" outlineLevel="0" collapsed="false">
      <c r="B30" s="9" t="s">
        <v>26</v>
      </c>
      <c r="C30" s="26" t="n">
        <f aca="false">SUM(C23:C29)</f>
        <v>7375.98</v>
      </c>
      <c r="G30" s="11" t="s">
        <v>20</v>
      </c>
      <c r="H30" s="9" t="s">
        <v>51</v>
      </c>
      <c r="I30" s="26" t="n">
        <f aca="false">SUM(I23:I29)</f>
        <v>2620</v>
      </c>
    </row>
    <row r="31" customFormat="false" ht="12.75" hidden="false" customHeight="true" outlineLevel="0" collapsed="false">
      <c r="B31" s="9" t="s">
        <v>52</v>
      </c>
      <c r="C31" s="25" t="n">
        <v>2200</v>
      </c>
      <c r="D31" s="23" t="s">
        <v>53</v>
      </c>
      <c r="G31" s="11" t="s">
        <v>20</v>
      </c>
      <c r="H31" s="9" t="s">
        <v>52</v>
      </c>
      <c r="I31" s="25" t="n">
        <v>0</v>
      </c>
      <c r="J31" s="23" t="s">
        <v>53</v>
      </c>
    </row>
    <row r="32" customFormat="false" ht="12.75" hidden="false" customHeight="true" outlineLevel="0" collapsed="false">
      <c r="B32" s="9" t="s">
        <v>54</v>
      </c>
      <c r="C32" s="26" t="n">
        <f aca="false">C30-C31</f>
        <v>5175.98</v>
      </c>
      <c r="G32" s="11" t="s">
        <v>20</v>
      </c>
      <c r="H32" s="9" t="s">
        <v>54</v>
      </c>
      <c r="I32" s="26" t="n">
        <f aca="false">I30-I31</f>
        <v>2620</v>
      </c>
    </row>
    <row r="33" customFormat="false" ht="12.75" hidden="false" customHeight="true" outlineLevel="0" collapsed="false">
      <c r="B33" s="9" t="s">
        <v>55</v>
      </c>
      <c r="C33" s="29" t="n">
        <f aca="false">C32/C22</f>
        <v>0.0789021341463415</v>
      </c>
      <c r="G33" s="11" t="s">
        <v>20</v>
      </c>
      <c r="H33" s="9" t="s">
        <v>55</v>
      </c>
      <c r="I33" s="29" t="n">
        <f aca="false">I32/I22</f>
        <v>0.109623430962343</v>
      </c>
    </row>
    <row r="34" customFormat="false" ht="12.75" hidden="false" customHeight="true" outlineLevel="0" collapsed="false">
      <c r="B34" s="9" t="s">
        <v>56</v>
      </c>
      <c r="C34" s="30" t="n">
        <f aca="false">C32/C18</f>
        <v>0.0517598</v>
      </c>
      <c r="G34" s="11" t="s">
        <v>20</v>
      </c>
      <c r="H34" s="9" t="s">
        <v>56</v>
      </c>
      <c r="I34" s="30" t="n">
        <f aca="false">I30/I18</f>
        <v>0.0655</v>
      </c>
    </row>
    <row r="35" customFormat="false" ht="12.75" hidden="false" customHeight="true" outlineLevel="0" collapsed="false">
      <c r="G35" s="11" t="s">
        <v>20</v>
      </c>
    </row>
    <row r="36" customFormat="false" ht="12.75" hidden="false" customHeight="true" outlineLevel="0" collapsed="false">
      <c r="G36" s="11" t="s">
        <v>20</v>
      </c>
    </row>
    <row r="37" customFormat="false" ht="12.75" hidden="false" customHeight="true" outlineLevel="0" collapsed="false">
      <c r="B37" s="9" t="s">
        <v>57</v>
      </c>
      <c r="G37" s="11" t="s">
        <v>20</v>
      </c>
      <c r="L37" s="31"/>
    </row>
    <row r="38" customFormat="false" ht="12.75" hidden="false" customHeight="true" outlineLevel="0" collapsed="false">
      <c r="B38" s="27" t="s">
        <v>58</v>
      </c>
      <c r="G38" s="11" t="s">
        <v>20</v>
      </c>
    </row>
    <row r="39" customFormat="false" ht="12.75" hidden="false" customHeight="true" outlineLevel="0" collapsed="false">
      <c r="B39" s="27" t="s">
        <v>59</v>
      </c>
      <c r="G39" s="11" t="s">
        <v>20</v>
      </c>
      <c r="H39" s="27" t="s">
        <v>60</v>
      </c>
    </row>
    <row r="40" customFormat="false" ht="12.75" hidden="false" customHeight="true" outlineLevel="0" collapsed="false">
      <c r="B40" s="27" t="s">
        <v>61</v>
      </c>
      <c r="G40" s="11" t="s">
        <v>20</v>
      </c>
      <c r="H40" s="27" t="s">
        <v>62</v>
      </c>
    </row>
    <row r="41" customFormat="false" ht="12.75" hidden="false" customHeight="true" outlineLevel="0" collapsed="false">
      <c r="B41" s="32"/>
      <c r="G41" s="11" t="s">
        <v>20</v>
      </c>
    </row>
    <row r="42" customFormat="false" ht="12.75" hidden="false" customHeight="true" outlineLevel="0" collapsed="false">
      <c r="G42" s="33"/>
    </row>
    <row r="43" customFormat="false" ht="12.75" hidden="false" customHeight="true" outlineLevel="0" collapsed="false">
      <c r="G43" s="33"/>
    </row>
    <row r="44" customFormat="false" ht="12.75" hidden="false" customHeight="true" outlineLevel="0" collapsed="false">
      <c r="G44" s="33"/>
    </row>
    <row r="45" customFormat="false" ht="12.75" hidden="false" customHeight="true" outlineLevel="0" collapsed="false">
      <c r="G45" s="33"/>
    </row>
    <row r="46" customFormat="false" ht="12.75" hidden="false" customHeight="true" outlineLevel="0" collapsed="false">
      <c r="G46" s="33"/>
    </row>
    <row r="47" customFormat="false" ht="12.75" hidden="false" customHeight="true" outlineLevel="0" collapsed="false">
      <c r="G47" s="33"/>
    </row>
    <row r="48" customFormat="false" ht="12.75" hidden="false" customHeight="true" outlineLevel="0" collapsed="false">
      <c r="G48" s="33"/>
    </row>
    <row r="49" customFormat="false" ht="12.75" hidden="false" customHeight="true" outlineLevel="0" collapsed="false">
      <c r="G49" s="33"/>
    </row>
    <row r="50" customFormat="false" ht="12.75" hidden="false" customHeight="true" outlineLevel="0" collapsed="false">
      <c r="G50" s="33"/>
    </row>
    <row r="51" customFormat="false" ht="12.75" hidden="false" customHeight="true" outlineLevel="0" collapsed="false">
      <c r="G51" s="33"/>
    </row>
    <row r="52" customFormat="false" ht="12.75" hidden="false" customHeight="true" outlineLevel="0" collapsed="false">
      <c r="G52" s="33"/>
    </row>
    <row r="53" customFormat="false" ht="12.75" hidden="false" customHeight="true" outlineLevel="0" collapsed="false">
      <c r="G53" s="33"/>
    </row>
    <row r="54" customFormat="false" ht="12.75" hidden="false" customHeight="true" outlineLevel="0" collapsed="false">
      <c r="G54" s="33"/>
    </row>
    <row r="55" customFormat="false" ht="12.75" hidden="false" customHeight="true" outlineLevel="0" collapsed="false">
      <c r="G55" s="33"/>
    </row>
    <row r="56" customFormat="false" ht="12.75" hidden="false" customHeight="true" outlineLevel="0" collapsed="false">
      <c r="G56" s="33"/>
    </row>
    <row r="57" customFormat="false" ht="12.75" hidden="false" customHeight="true" outlineLevel="0" collapsed="false">
      <c r="G57" s="33"/>
    </row>
    <row r="58" customFormat="false" ht="12.75" hidden="false" customHeight="true" outlineLevel="0" collapsed="false">
      <c r="G58" s="33"/>
    </row>
    <row r="59" customFormat="false" ht="12.75" hidden="false" customHeight="true" outlineLevel="0" collapsed="false">
      <c r="G59" s="33"/>
    </row>
    <row r="60" customFormat="false" ht="12.75" hidden="false" customHeight="true" outlineLevel="0" collapsed="false">
      <c r="G60" s="33"/>
    </row>
    <row r="61" customFormat="false" ht="12.75" hidden="false" customHeight="true" outlineLevel="0" collapsed="false">
      <c r="G61" s="33"/>
    </row>
    <row r="62" customFormat="false" ht="12.75" hidden="false" customHeight="true" outlineLevel="0" collapsed="false">
      <c r="G62" s="33"/>
    </row>
    <row r="63" customFormat="false" ht="12.75" hidden="false" customHeight="true" outlineLevel="0" collapsed="false">
      <c r="G63" s="33"/>
    </row>
    <row r="64" customFormat="false" ht="12.75" hidden="false" customHeight="true" outlineLevel="0" collapsed="false">
      <c r="G64" s="33"/>
    </row>
    <row r="65" customFormat="false" ht="12.75" hidden="false" customHeight="true" outlineLevel="0" collapsed="false">
      <c r="G65" s="33"/>
    </row>
    <row r="66" customFormat="false" ht="12.75" hidden="false" customHeight="true" outlineLevel="0" collapsed="false">
      <c r="G66" s="33"/>
    </row>
    <row r="67" customFormat="false" ht="12.75" hidden="false" customHeight="true" outlineLevel="0" collapsed="false">
      <c r="G67" s="33"/>
    </row>
    <row r="68" customFormat="false" ht="12.75" hidden="false" customHeight="true" outlineLevel="0" collapsed="false">
      <c r="G68" s="33"/>
    </row>
    <row r="69" customFormat="false" ht="12.75" hidden="false" customHeight="true" outlineLevel="0" collapsed="false">
      <c r="G69" s="33"/>
    </row>
    <row r="70" customFormat="false" ht="12.75" hidden="false" customHeight="true" outlineLevel="0" collapsed="false">
      <c r="G70" s="33"/>
    </row>
    <row r="71" customFormat="false" ht="12.75" hidden="false" customHeight="true" outlineLevel="0" collapsed="false">
      <c r="G71" s="33"/>
    </row>
    <row r="72" customFormat="false" ht="12.75" hidden="false" customHeight="true" outlineLevel="0" collapsed="false">
      <c r="G72" s="33"/>
    </row>
    <row r="73" customFormat="false" ht="12.75" hidden="false" customHeight="true" outlineLevel="0" collapsed="false">
      <c r="G73" s="33"/>
    </row>
    <row r="74" customFormat="false" ht="12.75" hidden="false" customHeight="true" outlineLevel="0" collapsed="false">
      <c r="G74" s="33"/>
    </row>
    <row r="75" customFormat="false" ht="12.75" hidden="false" customHeight="true" outlineLevel="0" collapsed="false">
      <c r="G75" s="33"/>
    </row>
    <row r="76" customFormat="false" ht="12.75" hidden="false" customHeight="true" outlineLevel="0" collapsed="false">
      <c r="G76" s="33"/>
    </row>
    <row r="77" customFormat="false" ht="12.75" hidden="false" customHeight="true" outlineLevel="0" collapsed="false">
      <c r="G77" s="33"/>
    </row>
    <row r="78" customFormat="false" ht="12.75" hidden="false" customHeight="true" outlineLevel="0" collapsed="false">
      <c r="G78" s="33"/>
    </row>
    <row r="79" customFormat="false" ht="12.75" hidden="false" customHeight="true" outlineLevel="0" collapsed="false">
      <c r="G79" s="33"/>
    </row>
    <row r="80" customFormat="false" ht="12.75" hidden="false" customHeight="true" outlineLevel="0" collapsed="false">
      <c r="G80" s="33"/>
    </row>
    <row r="81" customFormat="false" ht="12.75" hidden="false" customHeight="true" outlineLevel="0" collapsed="false">
      <c r="G81" s="33"/>
    </row>
    <row r="82" customFormat="false" ht="12.75" hidden="false" customHeight="true" outlineLevel="0" collapsed="false">
      <c r="G82" s="33"/>
    </row>
    <row r="83" customFormat="false" ht="12.75" hidden="false" customHeight="true" outlineLevel="0" collapsed="false">
      <c r="G83" s="33"/>
    </row>
    <row r="84" customFormat="false" ht="12.75" hidden="false" customHeight="true" outlineLevel="0" collapsed="false">
      <c r="G84" s="33"/>
    </row>
    <row r="85" customFormat="false" ht="12.75" hidden="false" customHeight="true" outlineLevel="0" collapsed="false">
      <c r="G85" s="33"/>
    </row>
    <row r="86" customFormat="false" ht="12.75" hidden="false" customHeight="true" outlineLevel="0" collapsed="false">
      <c r="G86" s="33"/>
    </row>
    <row r="87" customFormat="false" ht="12.75" hidden="false" customHeight="true" outlineLevel="0" collapsed="false">
      <c r="G87" s="33"/>
    </row>
    <row r="88" customFormat="false" ht="12.75" hidden="false" customHeight="true" outlineLevel="0" collapsed="false">
      <c r="G88" s="33"/>
    </row>
    <row r="89" customFormat="false" ht="12.75" hidden="false" customHeight="true" outlineLevel="0" collapsed="false">
      <c r="G89" s="33"/>
    </row>
    <row r="90" customFormat="false" ht="12.75" hidden="false" customHeight="true" outlineLevel="0" collapsed="false">
      <c r="G90" s="33"/>
    </row>
    <row r="91" customFormat="false" ht="12.75" hidden="false" customHeight="true" outlineLevel="0" collapsed="false">
      <c r="G91" s="33"/>
    </row>
    <row r="92" customFormat="false" ht="12.75" hidden="false" customHeight="true" outlineLevel="0" collapsed="false">
      <c r="G92" s="33"/>
    </row>
    <row r="93" customFormat="false" ht="12.75" hidden="false" customHeight="true" outlineLevel="0" collapsed="false">
      <c r="G93" s="33"/>
    </row>
    <row r="94" customFormat="false" ht="12.75" hidden="false" customHeight="true" outlineLevel="0" collapsed="false">
      <c r="G94" s="33"/>
    </row>
    <row r="95" customFormat="false" ht="12.75" hidden="false" customHeight="true" outlineLevel="0" collapsed="false">
      <c r="G95" s="33"/>
    </row>
    <row r="96" customFormat="false" ht="12.75" hidden="false" customHeight="true" outlineLevel="0" collapsed="false">
      <c r="G96" s="33"/>
    </row>
    <row r="97" customFormat="false" ht="12.75" hidden="false" customHeight="true" outlineLevel="0" collapsed="false">
      <c r="G97" s="33"/>
    </row>
    <row r="98" customFormat="false" ht="12.75" hidden="false" customHeight="true" outlineLevel="0" collapsed="false">
      <c r="G98" s="33"/>
    </row>
    <row r="99" customFormat="false" ht="12.75" hidden="false" customHeight="true" outlineLevel="0" collapsed="false">
      <c r="G99" s="33"/>
    </row>
    <row r="100" customFormat="false" ht="12.75" hidden="false" customHeight="true" outlineLevel="0" collapsed="false">
      <c r="G100" s="33"/>
    </row>
    <row r="101" customFormat="false" ht="12.75" hidden="false" customHeight="true" outlineLevel="0" collapsed="false">
      <c r="G101" s="33"/>
    </row>
    <row r="102" customFormat="false" ht="12.75" hidden="false" customHeight="true" outlineLevel="0" collapsed="false">
      <c r="G102" s="33"/>
    </row>
    <row r="103" customFormat="false" ht="12.75" hidden="false" customHeight="true" outlineLevel="0" collapsed="false">
      <c r="G103" s="33"/>
    </row>
    <row r="104" customFormat="false" ht="12.75" hidden="false" customHeight="true" outlineLevel="0" collapsed="false">
      <c r="G104" s="33"/>
    </row>
    <row r="105" customFormat="false" ht="12.75" hidden="false" customHeight="true" outlineLevel="0" collapsed="false">
      <c r="G105" s="33"/>
    </row>
    <row r="106" customFormat="false" ht="12.75" hidden="false" customHeight="true" outlineLevel="0" collapsed="false">
      <c r="G106" s="33"/>
    </row>
    <row r="107" customFormat="false" ht="12.75" hidden="false" customHeight="true" outlineLevel="0" collapsed="false">
      <c r="G107" s="33"/>
    </row>
    <row r="108" customFormat="false" ht="12.75" hidden="false" customHeight="true" outlineLevel="0" collapsed="false">
      <c r="G108" s="33"/>
    </row>
    <row r="109" customFormat="false" ht="12.75" hidden="false" customHeight="true" outlineLevel="0" collapsed="false">
      <c r="G109" s="33"/>
    </row>
    <row r="110" customFormat="false" ht="12.75" hidden="false" customHeight="true" outlineLevel="0" collapsed="false">
      <c r="G110" s="33"/>
    </row>
    <row r="111" customFormat="false" ht="12.75" hidden="false" customHeight="true" outlineLevel="0" collapsed="false">
      <c r="G111" s="33"/>
    </row>
    <row r="112" customFormat="false" ht="12.75" hidden="false" customHeight="true" outlineLevel="0" collapsed="false">
      <c r="G112" s="33"/>
    </row>
    <row r="113" customFormat="false" ht="12.75" hidden="false" customHeight="true" outlineLevel="0" collapsed="false">
      <c r="G113" s="33"/>
    </row>
    <row r="114" customFormat="false" ht="12.75" hidden="false" customHeight="true" outlineLevel="0" collapsed="false">
      <c r="G114" s="33"/>
    </row>
    <row r="115" customFormat="false" ht="12.75" hidden="false" customHeight="true" outlineLevel="0" collapsed="false">
      <c r="G115" s="33"/>
    </row>
    <row r="116" customFormat="false" ht="12.75" hidden="false" customHeight="true" outlineLevel="0" collapsed="false">
      <c r="G116" s="33"/>
    </row>
    <row r="117" customFormat="false" ht="12.75" hidden="false" customHeight="true" outlineLevel="0" collapsed="false">
      <c r="G117" s="33"/>
    </row>
    <row r="118" customFormat="false" ht="12.75" hidden="false" customHeight="true" outlineLevel="0" collapsed="false">
      <c r="G118" s="33"/>
    </row>
    <row r="119" customFormat="false" ht="12.75" hidden="false" customHeight="true" outlineLevel="0" collapsed="false">
      <c r="G119" s="33"/>
    </row>
    <row r="120" customFormat="false" ht="12.75" hidden="false" customHeight="true" outlineLevel="0" collapsed="false">
      <c r="G120" s="33"/>
    </row>
    <row r="121" customFormat="false" ht="12.75" hidden="false" customHeight="true" outlineLevel="0" collapsed="false">
      <c r="G121" s="33"/>
    </row>
    <row r="122" customFormat="false" ht="12.75" hidden="false" customHeight="true" outlineLevel="0" collapsed="false">
      <c r="G122" s="33"/>
    </row>
    <row r="123" customFormat="false" ht="12.75" hidden="false" customHeight="true" outlineLevel="0" collapsed="false">
      <c r="G123" s="33"/>
    </row>
    <row r="124" customFormat="false" ht="12.75" hidden="false" customHeight="true" outlineLevel="0" collapsed="false">
      <c r="G124" s="33"/>
    </row>
    <row r="125" customFormat="false" ht="12.75" hidden="false" customHeight="true" outlineLevel="0" collapsed="false">
      <c r="G125" s="33"/>
    </row>
    <row r="126" customFormat="false" ht="12.75" hidden="false" customHeight="true" outlineLevel="0" collapsed="false">
      <c r="G126" s="33"/>
    </row>
    <row r="127" customFormat="false" ht="12.75" hidden="false" customHeight="true" outlineLevel="0" collapsed="false">
      <c r="G127" s="33"/>
    </row>
    <row r="128" customFormat="false" ht="12.75" hidden="false" customHeight="true" outlineLevel="0" collapsed="false">
      <c r="G128" s="33"/>
    </row>
    <row r="129" customFormat="false" ht="12.75" hidden="false" customHeight="true" outlineLevel="0" collapsed="false">
      <c r="G129" s="33"/>
    </row>
    <row r="130" customFormat="false" ht="12.75" hidden="false" customHeight="true" outlineLevel="0" collapsed="false">
      <c r="G130" s="33"/>
    </row>
    <row r="131" customFormat="false" ht="12.75" hidden="false" customHeight="true" outlineLevel="0" collapsed="false">
      <c r="G131" s="33"/>
    </row>
    <row r="132" customFormat="false" ht="12.75" hidden="false" customHeight="true" outlineLevel="0" collapsed="false">
      <c r="G132" s="33"/>
    </row>
    <row r="133" customFormat="false" ht="12.75" hidden="false" customHeight="true" outlineLevel="0" collapsed="false">
      <c r="G133" s="33"/>
    </row>
    <row r="134" customFormat="false" ht="12.75" hidden="false" customHeight="true" outlineLevel="0" collapsed="false">
      <c r="G134" s="33"/>
    </row>
    <row r="135" customFormat="false" ht="12.75" hidden="false" customHeight="true" outlineLevel="0" collapsed="false">
      <c r="G135" s="33"/>
    </row>
    <row r="136" customFormat="false" ht="12.75" hidden="false" customHeight="true" outlineLevel="0" collapsed="false">
      <c r="G136" s="33"/>
    </row>
    <row r="137" customFormat="false" ht="12.75" hidden="false" customHeight="true" outlineLevel="0" collapsed="false">
      <c r="G137" s="33"/>
    </row>
    <row r="138" customFormat="false" ht="12.75" hidden="false" customHeight="true" outlineLevel="0" collapsed="false">
      <c r="G138" s="33"/>
    </row>
    <row r="139" customFormat="false" ht="12.75" hidden="false" customHeight="true" outlineLevel="0" collapsed="false">
      <c r="G139" s="33"/>
    </row>
    <row r="140" customFormat="false" ht="12.75" hidden="false" customHeight="true" outlineLevel="0" collapsed="false">
      <c r="G140" s="33"/>
    </row>
    <row r="141" customFormat="false" ht="12.75" hidden="false" customHeight="true" outlineLevel="0" collapsed="false">
      <c r="G141" s="33"/>
    </row>
    <row r="142" customFormat="false" ht="12.75" hidden="false" customHeight="true" outlineLevel="0" collapsed="false">
      <c r="G142" s="33"/>
    </row>
    <row r="143" customFormat="false" ht="12.75" hidden="false" customHeight="true" outlineLevel="0" collapsed="false">
      <c r="G143" s="33"/>
    </row>
    <row r="144" customFormat="false" ht="12.75" hidden="false" customHeight="true" outlineLevel="0" collapsed="false">
      <c r="G144" s="33"/>
    </row>
    <row r="145" customFormat="false" ht="12.75" hidden="false" customHeight="true" outlineLevel="0" collapsed="false">
      <c r="G145" s="33"/>
    </row>
    <row r="146" customFormat="false" ht="12.75" hidden="false" customHeight="true" outlineLevel="0" collapsed="false">
      <c r="G146" s="33"/>
    </row>
    <row r="147" customFormat="false" ht="12.75" hidden="false" customHeight="true" outlineLevel="0" collapsed="false">
      <c r="G147" s="33"/>
    </row>
    <row r="148" customFormat="false" ht="12.75" hidden="false" customHeight="true" outlineLevel="0" collapsed="false">
      <c r="G148" s="33"/>
    </row>
    <row r="149" customFormat="false" ht="12.75" hidden="false" customHeight="true" outlineLevel="0" collapsed="false">
      <c r="G149" s="33"/>
    </row>
    <row r="150" customFormat="false" ht="12.75" hidden="false" customHeight="true" outlineLevel="0" collapsed="false">
      <c r="G150" s="33"/>
    </row>
    <row r="151" customFormat="false" ht="12.75" hidden="false" customHeight="true" outlineLevel="0" collapsed="false">
      <c r="G151" s="33"/>
    </row>
    <row r="152" customFormat="false" ht="12.75" hidden="false" customHeight="true" outlineLevel="0" collapsed="false">
      <c r="G152" s="33"/>
    </row>
    <row r="153" customFormat="false" ht="12.75" hidden="false" customHeight="true" outlineLevel="0" collapsed="false">
      <c r="G153" s="33"/>
    </row>
    <row r="154" customFormat="false" ht="12.75" hidden="false" customHeight="true" outlineLevel="0" collapsed="false">
      <c r="G154" s="33"/>
    </row>
    <row r="155" customFormat="false" ht="12.75" hidden="false" customHeight="true" outlineLevel="0" collapsed="false">
      <c r="G155" s="33"/>
    </row>
    <row r="156" customFormat="false" ht="12.75" hidden="false" customHeight="true" outlineLevel="0" collapsed="false">
      <c r="G156" s="33"/>
    </row>
    <row r="157" customFormat="false" ht="12.75" hidden="false" customHeight="true" outlineLevel="0" collapsed="false">
      <c r="G157" s="33"/>
    </row>
    <row r="158" customFormat="false" ht="12.75" hidden="false" customHeight="true" outlineLevel="0" collapsed="false">
      <c r="G158" s="33"/>
    </row>
    <row r="159" customFormat="false" ht="12.75" hidden="false" customHeight="true" outlineLevel="0" collapsed="false">
      <c r="G159" s="33"/>
    </row>
    <row r="160" customFormat="false" ht="12.75" hidden="false" customHeight="true" outlineLevel="0" collapsed="false">
      <c r="G160" s="33"/>
    </row>
    <row r="161" customFormat="false" ht="12.75" hidden="false" customHeight="true" outlineLevel="0" collapsed="false">
      <c r="G161" s="33"/>
    </row>
    <row r="162" customFormat="false" ht="12.75" hidden="false" customHeight="true" outlineLevel="0" collapsed="false">
      <c r="G162" s="33"/>
    </row>
    <row r="163" customFormat="false" ht="12.75" hidden="false" customHeight="true" outlineLevel="0" collapsed="false">
      <c r="G163" s="33"/>
    </row>
    <row r="164" customFormat="false" ht="12.75" hidden="false" customHeight="true" outlineLevel="0" collapsed="false">
      <c r="G164" s="33"/>
    </row>
    <row r="165" customFormat="false" ht="12.75" hidden="false" customHeight="true" outlineLevel="0" collapsed="false">
      <c r="G165" s="33"/>
    </row>
    <row r="166" customFormat="false" ht="12.75" hidden="false" customHeight="true" outlineLevel="0" collapsed="false">
      <c r="G166" s="33"/>
    </row>
    <row r="167" customFormat="false" ht="12.75" hidden="false" customHeight="true" outlineLevel="0" collapsed="false">
      <c r="G167" s="33"/>
    </row>
    <row r="168" customFormat="false" ht="12.75" hidden="false" customHeight="true" outlineLevel="0" collapsed="false">
      <c r="G168" s="33"/>
    </row>
    <row r="169" customFormat="false" ht="12.75" hidden="false" customHeight="true" outlineLevel="0" collapsed="false">
      <c r="G169" s="33"/>
    </row>
    <row r="170" customFormat="false" ht="12.75" hidden="false" customHeight="true" outlineLevel="0" collapsed="false">
      <c r="G170" s="33"/>
    </row>
    <row r="171" customFormat="false" ht="12.75" hidden="false" customHeight="true" outlineLevel="0" collapsed="false">
      <c r="G171" s="33"/>
    </row>
    <row r="172" customFormat="false" ht="12.75" hidden="false" customHeight="true" outlineLevel="0" collapsed="false">
      <c r="G172" s="33"/>
    </row>
    <row r="173" customFormat="false" ht="12.75" hidden="false" customHeight="true" outlineLevel="0" collapsed="false">
      <c r="G173" s="33"/>
    </row>
    <row r="174" customFormat="false" ht="12.75" hidden="false" customHeight="true" outlineLevel="0" collapsed="false">
      <c r="G174" s="33"/>
    </row>
    <row r="175" customFormat="false" ht="12.75" hidden="false" customHeight="true" outlineLevel="0" collapsed="false">
      <c r="G175" s="33"/>
    </row>
    <row r="176" customFormat="false" ht="12.75" hidden="false" customHeight="true" outlineLevel="0" collapsed="false">
      <c r="G176" s="33"/>
    </row>
    <row r="177" customFormat="false" ht="12.75" hidden="false" customHeight="true" outlineLevel="0" collapsed="false">
      <c r="G177" s="33"/>
    </row>
    <row r="178" customFormat="false" ht="12.75" hidden="false" customHeight="true" outlineLevel="0" collapsed="false">
      <c r="G178" s="33"/>
    </row>
    <row r="179" customFormat="false" ht="12.75" hidden="false" customHeight="true" outlineLevel="0" collapsed="false">
      <c r="G179" s="33"/>
    </row>
    <row r="180" customFormat="false" ht="12.75" hidden="false" customHeight="true" outlineLevel="0" collapsed="false">
      <c r="G180" s="33"/>
    </row>
    <row r="181" customFormat="false" ht="12.75" hidden="false" customHeight="true" outlineLevel="0" collapsed="false">
      <c r="G181" s="33"/>
    </row>
    <row r="182" customFormat="false" ht="12.75" hidden="false" customHeight="true" outlineLevel="0" collapsed="false">
      <c r="G182" s="33"/>
    </row>
    <row r="183" customFormat="false" ht="12.75" hidden="false" customHeight="true" outlineLevel="0" collapsed="false">
      <c r="G183" s="33"/>
    </row>
    <row r="184" customFormat="false" ht="12.75" hidden="false" customHeight="true" outlineLevel="0" collapsed="false">
      <c r="G184" s="33"/>
    </row>
    <row r="185" customFormat="false" ht="12.75" hidden="false" customHeight="true" outlineLevel="0" collapsed="false">
      <c r="G185" s="33"/>
    </row>
    <row r="186" customFormat="false" ht="12.75" hidden="false" customHeight="true" outlineLevel="0" collapsed="false">
      <c r="G186" s="33"/>
    </row>
    <row r="187" customFormat="false" ht="12.75" hidden="false" customHeight="true" outlineLevel="0" collapsed="false">
      <c r="G187" s="33"/>
    </row>
    <row r="188" customFormat="false" ht="12.75" hidden="false" customHeight="true" outlineLevel="0" collapsed="false">
      <c r="G188" s="33"/>
    </row>
    <row r="189" customFormat="false" ht="12.75" hidden="false" customHeight="true" outlineLevel="0" collapsed="false">
      <c r="G189" s="33"/>
    </row>
    <row r="190" customFormat="false" ht="12.75" hidden="false" customHeight="true" outlineLevel="0" collapsed="false">
      <c r="G190" s="33"/>
    </row>
    <row r="191" customFormat="false" ht="12.75" hidden="false" customHeight="true" outlineLevel="0" collapsed="false">
      <c r="G191" s="33"/>
    </row>
    <row r="192" customFormat="false" ht="12.75" hidden="false" customHeight="true" outlineLevel="0" collapsed="false">
      <c r="G192" s="33"/>
    </row>
    <row r="193" customFormat="false" ht="12.75" hidden="false" customHeight="true" outlineLevel="0" collapsed="false">
      <c r="G193" s="33"/>
    </row>
    <row r="194" customFormat="false" ht="12.75" hidden="false" customHeight="true" outlineLevel="0" collapsed="false">
      <c r="G194" s="33"/>
    </row>
    <row r="195" customFormat="false" ht="12.75" hidden="false" customHeight="true" outlineLevel="0" collapsed="false">
      <c r="G195" s="33"/>
    </row>
    <row r="196" customFormat="false" ht="12.75" hidden="false" customHeight="true" outlineLevel="0" collapsed="false">
      <c r="G196" s="33"/>
    </row>
    <row r="197" customFormat="false" ht="12.75" hidden="false" customHeight="true" outlineLevel="0" collapsed="false">
      <c r="G197" s="33"/>
    </row>
    <row r="198" customFormat="false" ht="12.75" hidden="false" customHeight="true" outlineLevel="0" collapsed="false">
      <c r="G198" s="33"/>
    </row>
    <row r="199" customFormat="false" ht="12.75" hidden="false" customHeight="true" outlineLevel="0" collapsed="false">
      <c r="G199" s="33"/>
    </row>
    <row r="200" customFormat="false" ht="12.75" hidden="false" customHeight="true" outlineLevel="0" collapsed="false">
      <c r="G200" s="33"/>
    </row>
    <row r="201" customFormat="false" ht="12.75" hidden="false" customHeight="true" outlineLevel="0" collapsed="false">
      <c r="G201" s="33"/>
    </row>
    <row r="202" customFormat="false" ht="12.75" hidden="false" customHeight="true" outlineLevel="0" collapsed="false">
      <c r="G202" s="33"/>
    </row>
    <row r="203" customFormat="false" ht="12.75" hidden="false" customHeight="true" outlineLevel="0" collapsed="false">
      <c r="G203" s="33"/>
    </row>
    <row r="204" customFormat="false" ht="12.75" hidden="false" customHeight="true" outlineLevel="0" collapsed="false">
      <c r="G204" s="33"/>
    </row>
    <row r="205" customFormat="false" ht="12.75" hidden="false" customHeight="true" outlineLevel="0" collapsed="false">
      <c r="G205" s="33"/>
    </row>
    <row r="206" customFormat="false" ht="12.75" hidden="false" customHeight="true" outlineLevel="0" collapsed="false">
      <c r="G206" s="33"/>
    </row>
    <row r="207" customFormat="false" ht="12.75" hidden="false" customHeight="true" outlineLevel="0" collapsed="false">
      <c r="G207" s="33"/>
    </row>
    <row r="208" customFormat="false" ht="12.75" hidden="false" customHeight="true" outlineLevel="0" collapsed="false">
      <c r="G208" s="33"/>
    </row>
    <row r="209" customFormat="false" ht="12.75" hidden="false" customHeight="true" outlineLevel="0" collapsed="false">
      <c r="G209" s="33"/>
    </row>
    <row r="210" customFormat="false" ht="12.75" hidden="false" customHeight="true" outlineLevel="0" collapsed="false">
      <c r="G210" s="33"/>
    </row>
    <row r="211" customFormat="false" ht="12.75" hidden="false" customHeight="true" outlineLevel="0" collapsed="false">
      <c r="G211" s="33"/>
    </row>
    <row r="212" customFormat="false" ht="12.75" hidden="false" customHeight="true" outlineLevel="0" collapsed="false">
      <c r="G212" s="33"/>
    </row>
    <row r="213" customFormat="false" ht="12.75" hidden="false" customHeight="true" outlineLevel="0" collapsed="false">
      <c r="G213" s="33"/>
    </row>
    <row r="214" customFormat="false" ht="12.75" hidden="false" customHeight="true" outlineLevel="0" collapsed="false">
      <c r="G214" s="33"/>
    </row>
    <row r="215" customFormat="false" ht="12.75" hidden="false" customHeight="true" outlineLevel="0" collapsed="false">
      <c r="G215" s="33"/>
    </row>
    <row r="216" customFormat="false" ht="12.75" hidden="false" customHeight="true" outlineLevel="0" collapsed="false">
      <c r="G216" s="33"/>
    </row>
    <row r="217" customFormat="false" ht="12.75" hidden="false" customHeight="true" outlineLevel="0" collapsed="false">
      <c r="G217" s="33"/>
    </row>
    <row r="218" customFormat="false" ht="12.75" hidden="false" customHeight="true" outlineLevel="0" collapsed="false">
      <c r="G218" s="33"/>
    </row>
    <row r="219" customFormat="false" ht="12.75" hidden="false" customHeight="true" outlineLevel="0" collapsed="false">
      <c r="G219" s="33"/>
    </row>
    <row r="220" customFormat="false" ht="12.75" hidden="false" customHeight="true" outlineLevel="0" collapsed="false">
      <c r="G220" s="33"/>
    </row>
    <row r="221" customFormat="false" ht="12.75" hidden="false" customHeight="true" outlineLevel="0" collapsed="false">
      <c r="G221" s="33"/>
    </row>
    <row r="222" customFormat="false" ht="12.75" hidden="false" customHeight="true" outlineLevel="0" collapsed="false">
      <c r="G222" s="33"/>
    </row>
    <row r="223" customFormat="false" ht="12.75" hidden="false" customHeight="true" outlineLevel="0" collapsed="false">
      <c r="G223" s="33"/>
    </row>
    <row r="224" customFormat="false" ht="12.75" hidden="false" customHeight="true" outlineLevel="0" collapsed="false">
      <c r="G224" s="33"/>
    </row>
    <row r="225" customFormat="false" ht="12.75" hidden="false" customHeight="true" outlineLevel="0" collapsed="false">
      <c r="G225" s="33"/>
    </row>
    <row r="226" customFormat="false" ht="12.75" hidden="false" customHeight="true" outlineLevel="0" collapsed="false">
      <c r="G226" s="33"/>
    </row>
    <row r="227" customFormat="false" ht="12.75" hidden="false" customHeight="true" outlineLevel="0" collapsed="false">
      <c r="G227" s="33"/>
    </row>
    <row r="228" customFormat="false" ht="12.75" hidden="false" customHeight="true" outlineLevel="0" collapsed="false">
      <c r="G228" s="33"/>
    </row>
    <row r="229" customFormat="false" ht="12.75" hidden="false" customHeight="true" outlineLevel="0" collapsed="false">
      <c r="G229" s="33"/>
    </row>
    <row r="230" customFormat="false" ht="12.75" hidden="false" customHeight="true" outlineLevel="0" collapsed="false">
      <c r="G230" s="33"/>
    </row>
    <row r="231" customFormat="false" ht="12.75" hidden="false" customHeight="true" outlineLevel="0" collapsed="false">
      <c r="G231" s="33"/>
    </row>
    <row r="232" customFormat="false" ht="12.75" hidden="false" customHeight="true" outlineLevel="0" collapsed="false">
      <c r="G232" s="33"/>
    </row>
    <row r="233" customFormat="false" ht="12.75" hidden="false" customHeight="true" outlineLevel="0" collapsed="false">
      <c r="G233" s="33"/>
    </row>
    <row r="234" customFormat="false" ht="12.75" hidden="false" customHeight="true" outlineLevel="0" collapsed="false">
      <c r="G234" s="33"/>
    </row>
    <row r="235" customFormat="false" ht="12.75" hidden="false" customHeight="true" outlineLevel="0" collapsed="false">
      <c r="G235" s="33"/>
    </row>
    <row r="236" customFormat="false" ht="12.75" hidden="false" customHeight="true" outlineLevel="0" collapsed="false">
      <c r="G236" s="33"/>
    </row>
    <row r="237" customFormat="false" ht="12.75" hidden="false" customHeight="true" outlineLevel="0" collapsed="false">
      <c r="G237" s="33"/>
    </row>
    <row r="238" customFormat="false" ht="12.75" hidden="false" customHeight="true" outlineLevel="0" collapsed="false">
      <c r="G238" s="33"/>
    </row>
    <row r="239" customFormat="false" ht="12.75" hidden="false" customHeight="true" outlineLevel="0" collapsed="false">
      <c r="G239" s="33"/>
    </row>
    <row r="240" customFormat="false" ht="12.75" hidden="false" customHeight="true" outlineLevel="0" collapsed="false">
      <c r="G240" s="33"/>
    </row>
    <row r="241" customFormat="false" ht="12.75" hidden="false" customHeight="true" outlineLevel="0" collapsed="false">
      <c r="G241" s="33"/>
    </row>
    <row r="242" customFormat="false" ht="15.75" hidden="false" customHeight="true" outlineLevel="0" collapsed="false">
      <c r="G242" s="33"/>
    </row>
    <row r="243" customFormat="false" ht="15.75" hidden="false" customHeight="true" outlineLevel="0" collapsed="false">
      <c r="G243" s="33"/>
    </row>
    <row r="244" customFormat="false" ht="15.75" hidden="false" customHeight="true" outlineLevel="0" collapsed="false">
      <c r="G244" s="33"/>
    </row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03" customFormat="false" ht="15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/>
  </headerFooter>
  <colBreaks count="1" manualBreakCount="1">
    <brk id="12" man="true" max="65535" min="0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E1" activeCellId="0" sqref="E1"/>
    </sheetView>
  </sheetViews>
  <sheetFormatPr defaultColWidth="10.34375" defaultRowHeight="13.45" customHeight="true" zeroHeight="false" outlineLevelRow="0" outlineLevelCol="0"/>
  <cols>
    <col collapsed="false" customWidth="true" hidden="false" outlineLevel="0" max="1" min="1" style="1" width="6.83"/>
    <col collapsed="false" customWidth="true" hidden="false" outlineLevel="0" max="2" min="2" style="1" width="16.83"/>
    <col collapsed="false" customWidth="true" hidden="false" outlineLevel="0" max="4" min="4" style="1" width="15.16"/>
    <col collapsed="false" customWidth="true" hidden="false" outlineLevel="0" max="6" min="6" style="1" width="14.83"/>
  </cols>
  <sheetData>
    <row r="1" customFormat="false" ht="13.45" hidden="false" customHeight="false" outlineLevel="0" collapsed="false">
      <c r="A1" s="34" t="s">
        <v>63</v>
      </c>
      <c r="B1" s="34"/>
      <c r="E1" s="35" t="s">
        <v>64</v>
      </c>
    </row>
    <row r="3" customFormat="false" ht="13.45" hidden="false" customHeight="false" outlineLevel="0" collapsed="false">
      <c r="B3" s="1" t="s">
        <v>65</v>
      </c>
      <c r="C3" s="36" t="n">
        <v>23000</v>
      </c>
    </row>
    <row r="4" customFormat="false" ht="13.45" hidden="false" customHeight="false" outlineLevel="0" collapsed="false">
      <c r="B4" s="1" t="s">
        <v>66</v>
      </c>
      <c r="C4" s="37" t="n">
        <f aca="false">C3/2</f>
        <v>11500</v>
      </c>
    </row>
    <row r="5" customFormat="false" ht="13.45" hidden="false" customHeight="false" outlineLevel="0" collapsed="false">
      <c r="B5" s="1" t="s">
        <v>67</v>
      </c>
      <c r="C5" s="37" t="n">
        <v>16000</v>
      </c>
    </row>
    <row r="6" customFormat="false" ht="13.45" hidden="false" customHeight="false" outlineLevel="0" collapsed="false">
      <c r="B6" s="1" t="s">
        <v>68</v>
      </c>
      <c r="C6" s="37" t="n">
        <f aca="false">SUM(C4:C5)</f>
        <v>27500</v>
      </c>
    </row>
    <row r="8" customFormat="false" ht="13.45" hidden="false" customHeight="false" outlineLevel="0" collapsed="false">
      <c r="A8" s="38" t="n">
        <v>1</v>
      </c>
      <c r="B8" s="34" t="s">
        <v>69</v>
      </c>
      <c r="E8" s="39"/>
      <c r="F8" s="34" t="s">
        <v>70</v>
      </c>
      <c r="G8" s="39"/>
    </row>
    <row r="9" customFormat="false" ht="13.45" hidden="false" customHeight="false" outlineLevel="0" collapsed="false">
      <c r="A9" s="38" t="n">
        <v>2</v>
      </c>
      <c r="B9" s="34" t="s">
        <v>71</v>
      </c>
      <c r="E9" s="39"/>
      <c r="F9" s="34" t="s">
        <v>72</v>
      </c>
      <c r="G9" s="39"/>
    </row>
    <row r="12" customFormat="false" ht="13.45" hidden="false" customHeight="false" outlineLevel="0" collapsed="false">
      <c r="C12" s="1" t="s">
        <v>73</v>
      </c>
    </row>
    <row r="13" customFormat="false" ht="13.45" hidden="false" customHeight="false" outlineLevel="0" collapsed="false">
      <c r="B13" s="1" t="s">
        <v>74</v>
      </c>
      <c r="C13" s="40" t="n">
        <f aca="false">C4</f>
        <v>11500</v>
      </c>
      <c r="D13" s="34" t="s">
        <v>75</v>
      </c>
    </row>
    <row r="14" customFormat="false" ht="13.45" hidden="false" customHeight="false" outlineLevel="0" collapsed="false">
      <c r="B14" s="1" t="s">
        <v>76</v>
      </c>
      <c r="C14" s="40" t="n">
        <f aca="false">C3*0.85</f>
        <v>19550</v>
      </c>
      <c r="D14" s="34" t="s">
        <v>77</v>
      </c>
    </row>
    <row r="16" customFormat="false" ht="13.45" hidden="false" customHeight="false" outlineLevel="0" collapsed="false">
      <c r="C16" s="1" t="s">
        <v>78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D6" activeCellId="0" sqref="D6"/>
    </sheetView>
  </sheetViews>
  <sheetFormatPr defaultColWidth="14.5078125" defaultRowHeight="15" customHeight="true" zeroHeight="false" outlineLevelRow="0" outlineLevelCol="0"/>
  <cols>
    <col collapsed="false" customWidth="true" hidden="false" outlineLevel="0" max="1" min="1" style="1" width="11.83"/>
    <col collapsed="false" customWidth="true" hidden="false" outlineLevel="0" max="6" min="2" style="1" width="19.52"/>
    <col collapsed="false" customWidth="true" hidden="false" outlineLevel="0" max="7" min="7" style="1" width="10"/>
  </cols>
  <sheetData>
    <row r="1" customFormat="false" ht="13" hidden="false" customHeight="true" outlineLevel="0" collapsed="false">
      <c r="D1" s="41"/>
    </row>
    <row r="2" customFormat="false" ht="15" hidden="false" customHeight="true" outlineLevel="0" collapsed="false">
      <c r="B2" s="42" t="s">
        <v>79</v>
      </c>
      <c r="C2" s="42"/>
      <c r="D2" s="42"/>
      <c r="E2" s="42"/>
      <c r="F2" s="42"/>
      <c r="G2" s="43" t="s">
        <v>25</v>
      </c>
    </row>
    <row r="3" customFormat="false" ht="15" hidden="false" customHeight="true" outlineLevel="0" collapsed="false">
      <c r="B3" s="44" t="s">
        <v>80</v>
      </c>
      <c r="C3" s="44" t="s">
        <v>81</v>
      </c>
      <c r="D3" s="44" t="s">
        <v>82</v>
      </c>
      <c r="E3" s="44" t="s">
        <v>83</v>
      </c>
      <c r="F3" s="44" t="s">
        <v>84</v>
      </c>
      <c r="G3" s="43"/>
    </row>
    <row r="4" customFormat="false" ht="15" hidden="false" customHeight="true" outlineLevel="0" collapsed="false">
      <c r="B4" s="45" t="s">
        <v>85</v>
      </c>
      <c r="C4" s="45" t="s">
        <v>86</v>
      </c>
      <c r="D4" s="45" t="s">
        <v>85</v>
      </c>
      <c r="E4" s="45" t="s">
        <v>87</v>
      </c>
      <c r="F4" s="46" t="s">
        <v>88</v>
      </c>
      <c r="G4" s="47" t="n">
        <v>0</v>
      </c>
    </row>
    <row r="5" customFormat="false" ht="15" hidden="false" customHeight="true" outlineLevel="0" collapsed="false">
      <c r="B5" s="45" t="s">
        <v>89</v>
      </c>
      <c r="C5" s="45" t="s">
        <v>90</v>
      </c>
      <c r="D5" s="45" t="s">
        <v>91</v>
      </c>
      <c r="E5" s="45" t="s">
        <v>92</v>
      </c>
      <c r="F5" s="46" t="s">
        <v>93</v>
      </c>
      <c r="G5" s="47" t="n">
        <v>0.15</v>
      </c>
    </row>
    <row r="6" customFormat="false" ht="15" hidden="false" customHeight="true" outlineLevel="0" collapsed="false">
      <c r="B6" s="45" t="s">
        <v>94</v>
      </c>
      <c r="C6" s="45" t="s">
        <v>95</v>
      </c>
      <c r="D6" s="46" t="s">
        <v>96</v>
      </c>
      <c r="E6" s="45" t="s">
        <v>97</v>
      </c>
      <c r="F6" s="46" t="s">
        <v>98</v>
      </c>
      <c r="G6" s="47" t="n">
        <v>0.2</v>
      </c>
    </row>
    <row r="8" customFormat="false" ht="15" hidden="false" customHeight="true" outlineLevel="0" collapsed="false">
      <c r="A8" s="34" t="s">
        <v>99</v>
      </c>
      <c r="B8" s="34"/>
      <c r="C8" s="34"/>
      <c r="D8" s="34"/>
      <c r="E8" s="34"/>
      <c r="F8" s="9"/>
    </row>
    <row r="9" customFormat="false" ht="15" hidden="false" customHeight="true" outlineLevel="0" collapsed="false">
      <c r="F9" s="9"/>
    </row>
    <row r="10" customFormat="false" ht="15" hidden="false" customHeight="true" outlineLevel="0" collapsed="false">
      <c r="A10" s="34" t="s">
        <v>100</v>
      </c>
      <c r="B10" s="34" t="s">
        <v>101</v>
      </c>
      <c r="C10" s="34"/>
      <c r="D10" s="34"/>
      <c r="E10" s="34"/>
      <c r="F10" s="34"/>
      <c r="G10" s="34"/>
    </row>
    <row r="11" customFormat="false" ht="15" hidden="false" customHeight="true" outlineLevel="0" collapsed="false">
      <c r="B11" s="1" t="s">
        <v>102</v>
      </c>
    </row>
    <row r="13" customFormat="false" ht="15" hidden="false" customHeight="true" outlineLevel="0" collapsed="false">
      <c r="C13" s="46" t="s">
        <v>103</v>
      </c>
    </row>
    <row r="14" customFormat="false" ht="15" hidden="false" customHeight="true" outlineLevel="0" collapsed="false">
      <c r="B14" s="46" t="s">
        <v>104</v>
      </c>
      <c r="C14" s="48" t="n">
        <v>200000</v>
      </c>
    </row>
    <row r="15" customFormat="false" ht="15" hidden="false" customHeight="true" outlineLevel="0" collapsed="false">
      <c r="B15" s="46" t="s">
        <v>81</v>
      </c>
      <c r="C15" s="48" t="n">
        <v>250000</v>
      </c>
    </row>
    <row r="16" customFormat="false" ht="15" hidden="false" customHeight="true" outlineLevel="0" collapsed="false">
      <c r="B16" s="46" t="s">
        <v>82</v>
      </c>
      <c r="C16" s="48" t="n">
        <v>125000</v>
      </c>
    </row>
    <row r="17" customFormat="false" ht="15" hidden="false" customHeight="false" outlineLevel="0" collapsed="false">
      <c r="B17" s="46" t="s">
        <v>105</v>
      </c>
      <c r="C17" s="48" t="n">
        <v>250000</v>
      </c>
    </row>
    <row r="18" customFormat="false" ht="15" hidden="false" customHeight="false" outlineLevel="0" collapsed="false">
      <c r="C18" s="48"/>
    </row>
    <row r="19" customFormat="false" ht="15" hidden="false" customHeight="true" outlineLevel="0" collapsed="false">
      <c r="B19" s="49" t="s">
        <v>106</v>
      </c>
    </row>
    <row r="20" customFormat="false" ht="15" hidden="false" customHeight="true" outlineLevel="0" collapsed="false">
      <c r="B20" s="49" t="s">
        <v>107</v>
      </c>
    </row>
    <row r="21" customFormat="false" ht="15" hidden="false" customHeight="true" outlineLevel="0" collapsed="false">
      <c r="B21" s="46"/>
    </row>
    <row r="22" customFormat="false" ht="15" hidden="false" customHeight="true" outlineLevel="0" collapsed="false">
      <c r="B22" s="46"/>
    </row>
    <row r="23" customFormat="false" ht="15.75" hidden="false" customHeight="true" outlineLevel="0" collapsed="false">
      <c r="B23" s="46"/>
    </row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  <row r="1002" customFormat="false" ht="15.75" hidden="false" customHeight="true" outlineLevel="0" collapsed="false"/>
    <row r="1048576" customFormat="false" ht="12.8" hidden="false" customHeight="false" outlineLevel="0" collapsed="false"/>
  </sheetData>
  <mergeCells count="2">
    <mergeCell ref="B2:F2"/>
    <mergeCell ref="G2:G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25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D1" activeCellId="0" sqref="D1"/>
    </sheetView>
  </sheetViews>
  <sheetFormatPr defaultColWidth="14.5078125" defaultRowHeight="15" customHeight="true" zeroHeight="false" outlineLevelRow="0" outlineLevelCol="0"/>
  <cols>
    <col collapsed="false" customWidth="true" hidden="false" outlineLevel="0" max="1" min="1" style="1" width="7.5"/>
    <col collapsed="false" customWidth="true" hidden="false" outlineLevel="0" max="2" min="2" style="1" width="17"/>
    <col collapsed="false" customWidth="true" hidden="false" outlineLevel="0" max="3" min="3" style="1" width="12"/>
    <col collapsed="false" customWidth="true" hidden="false" outlineLevel="0" max="4" min="4" style="1" width="16.67"/>
    <col collapsed="false" customWidth="true" hidden="false" outlineLevel="0" max="5" min="5" style="1" width="10.66"/>
  </cols>
  <sheetData>
    <row r="1" customFormat="false" ht="15" hidden="false" customHeight="true" outlineLevel="0" collapsed="false">
      <c r="B1" s="50"/>
      <c r="C1" s="50"/>
      <c r="D1" s="35" t="s">
        <v>108</v>
      </c>
    </row>
    <row r="2" customFormat="false" ht="15" hidden="false" customHeight="true" outlineLevel="0" collapsed="false">
      <c r="B2" s="51" t="s">
        <v>109</v>
      </c>
      <c r="C2" s="50"/>
      <c r="D2" s="52"/>
    </row>
    <row r="3" customFormat="false" ht="15" hidden="false" customHeight="true" outlineLevel="0" collapsed="false">
      <c r="B3" s="52" t="s">
        <v>110</v>
      </c>
      <c r="C3" s="52"/>
      <c r="D3" s="52"/>
    </row>
    <row r="4" customFormat="false" ht="15" hidden="false" customHeight="true" outlineLevel="0" collapsed="false">
      <c r="B4" s="50"/>
      <c r="C4" s="50"/>
      <c r="D4" s="50"/>
    </row>
    <row r="5" customFormat="false" ht="15" hidden="false" customHeight="true" outlineLevel="0" collapsed="false">
      <c r="B5" s="50" t="s">
        <v>32</v>
      </c>
      <c r="C5" s="53" t="n">
        <v>100000</v>
      </c>
      <c r="D5" s="50"/>
    </row>
    <row r="6" customFormat="false" ht="15" hidden="false" customHeight="true" outlineLevel="0" collapsed="false">
      <c r="J6" s="37"/>
    </row>
    <row r="7" customFormat="false" ht="15" hidden="false" customHeight="true" outlineLevel="0" collapsed="false">
      <c r="B7" s="54" t="s">
        <v>23</v>
      </c>
      <c r="C7" s="54" t="s">
        <v>24</v>
      </c>
      <c r="D7" s="55" t="s">
        <v>25</v>
      </c>
      <c r="E7" s="56"/>
      <c r="F7" s="50"/>
    </row>
    <row r="8" customFormat="false" ht="15" hidden="false" customHeight="true" outlineLevel="0" collapsed="false">
      <c r="B8" s="57" t="n">
        <v>1</v>
      </c>
      <c r="C8" s="57" t="n">
        <v>3150</v>
      </c>
      <c r="D8" s="58" t="n">
        <v>0.1</v>
      </c>
      <c r="E8" s="59"/>
      <c r="F8" s="50"/>
    </row>
    <row r="9" customFormat="false" ht="15" hidden="false" customHeight="true" outlineLevel="0" collapsed="false">
      <c r="B9" s="57" t="n">
        <f aca="false">C8+1</f>
        <v>3151</v>
      </c>
      <c r="C9" s="60" t="n">
        <v>11450</v>
      </c>
      <c r="D9" s="58" t="n">
        <v>0.24</v>
      </c>
      <c r="E9" s="59"/>
      <c r="F9" s="50"/>
    </row>
    <row r="10" customFormat="false" ht="15" hidden="false" customHeight="true" outlineLevel="0" collapsed="false">
      <c r="B10" s="57" t="n">
        <f aca="false">C9+1</f>
        <v>11451</v>
      </c>
      <c r="C10" s="60" t="n">
        <v>15650</v>
      </c>
      <c r="D10" s="58" t="n">
        <v>0.35</v>
      </c>
      <c r="E10" s="59"/>
      <c r="F10" s="61"/>
    </row>
    <row r="11" customFormat="false" ht="15" hidden="false" customHeight="true" outlineLevel="0" collapsed="false">
      <c r="B11" s="57" t="n">
        <f aca="false">C10+1</f>
        <v>15651</v>
      </c>
      <c r="C11" s="60" t="n">
        <f aca="false">IF(C5&gt;B11,C5,"")</f>
        <v>100000</v>
      </c>
      <c r="D11" s="58" t="n">
        <v>0.37</v>
      </c>
      <c r="E11" s="59"/>
      <c r="F11" s="61"/>
    </row>
    <row r="12" customFormat="false" ht="15" hidden="false" customHeight="true" outlineLevel="0" collapsed="false">
      <c r="B12" s="62"/>
      <c r="C12" s="62"/>
      <c r="D12" s="63"/>
      <c r="E12" s="59"/>
      <c r="F12" s="64"/>
    </row>
    <row r="13" customFormat="false" ht="15" hidden="false" customHeight="true" outlineLevel="0" collapsed="false">
      <c r="B13" s="62"/>
      <c r="C13" s="62"/>
      <c r="D13" s="63"/>
      <c r="E13" s="59"/>
      <c r="F13" s="65"/>
    </row>
    <row r="14" customFormat="false" ht="15" hidden="false" customHeight="true" outlineLevel="0" collapsed="false">
      <c r="B14" s="61" t="s">
        <v>111</v>
      </c>
      <c r="C14" s="66" t="n">
        <f aca="false">E14*D8</f>
        <v>315</v>
      </c>
      <c r="D14" s="61" t="s">
        <v>43</v>
      </c>
      <c r="E14" s="66" t="n">
        <f aca="false">IF(C$5&lt;C8,C$5-E13,C8-F13)</f>
        <v>3150</v>
      </c>
      <c r="F14" s="65" t="n">
        <f aca="false">E14+E13</f>
        <v>3150</v>
      </c>
    </row>
    <row r="15" customFormat="false" ht="15" hidden="false" customHeight="true" outlineLevel="0" collapsed="false">
      <c r="B15" s="61" t="s">
        <v>112</v>
      </c>
      <c r="C15" s="66" t="n">
        <f aca="false">E15*D9</f>
        <v>1992</v>
      </c>
      <c r="D15" s="61" t="s">
        <v>45</v>
      </c>
      <c r="E15" s="66" t="n">
        <f aca="false">IF(C$5&lt;C9,C$5-F14,C9-F14)</f>
        <v>8300</v>
      </c>
      <c r="F15" s="65" t="n">
        <f aca="false">E15+E14</f>
        <v>11450</v>
      </c>
    </row>
    <row r="16" customFormat="false" ht="15" hidden="false" customHeight="true" outlineLevel="0" collapsed="false">
      <c r="B16" s="61" t="s">
        <v>113</v>
      </c>
      <c r="C16" s="66" t="n">
        <f aca="false">E16*D10</f>
        <v>1470</v>
      </c>
      <c r="D16" s="61" t="s">
        <v>45</v>
      </c>
      <c r="E16" s="66" t="n">
        <f aca="false">IF(C$5&lt;C10,C$5-F15,C10-F15)</f>
        <v>4200</v>
      </c>
      <c r="F16" s="65" t="n">
        <f aca="false">SUM(E14:E16)</f>
        <v>15650</v>
      </c>
    </row>
    <row r="17" customFormat="false" ht="15" hidden="false" customHeight="true" outlineLevel="0" collapsed="false">
      <c r="B17" s="61" t="s">
        <v>114</v>
      </c>
      <c r="C17" s="66" t="n">
        <f aca="false">E17*D11</f>
        <v>31209.5</v>
      </c>
      <c r="D17" s="61" t="s">
        <v>50</v>
      </c>
      <c r="E17" s="66" t="n">
        <f aca="false">IF(C$5&lt;C11,C$5-F16,C11-F16)</f>
        <v>84350</v>
      </c>
      <c r="F17" s="65" t="n">
        <f aca="false">SUM(E14:E17)</f>
        <v>100000</v>
      </c>
    </row>
    <row r="18" customFormat="false" ht="15" hidden="false" customHeight="true" outlineLevel="0" collapsed="false">
      <c r="B18" s="67"/>
      <c r="C18" s="66"/>
      <c r="D18" s="61"/>
      <c r="E18" s="66"/>
      <c r="F18" s="65"/>
    </row>
    <row r="19" customFormat="false" ht="15" hidden="false" customHeight="true" outlineLevel="0" collapsed="false">
      <c r="B19" s="63" t="s">
        <v>115</v>
      </c>
      <c r="C19" s="68" t="n">
        <f aca="false">SUM(C14:C17)</f>
        <v>34986.5</v>
      </c>
      <c r="D19" s="69" t="s">
        <v>116</v>
      </c>
      <c r="E19" s="70" t="n">
        <f aca="false">C19/C5</f>
        <v>0.349865</v>
      </c>
      <c r="F19" s="65"/>
    </row>
    <row r="20" customFormat="false" ht="15" hidden="false" customHeight="true" outlineLevel="0" collapsed="false">
      <c r="B20" s="67"/>
      <c r="C20" s="66"/>
      <c r="D20" s="61"/>
      <c r="E20" s="66"/>
      <c r="F20" s="65"/>
    </row>
    <row r="21" customFormat="false" ht="15" hidden="false" customHeight="true" outlineLevel="0" collapsed="false">
      <c r="B21" s="50"/>
      <c r="C21" s="66"/>
      <c r="D21" s="50"/>
      <c r="E21" s="50"/>
      <c r="F21" s="50"/>
    </row>
    <row r="22" customFormat="false" ht="15" hidden="false" customHeight="true" outlineLevel="0" collapsed="false">
      <c r="B22" s="50" t="s">
        <v>117</v>
      </c>
      <c r="C22" s="71"/>
      <c r="F22" s="72" t="n">
        <v>1300</v>
      </c>
    </row>
    <row r="23" customFormat="false" ht="15" hidden="false" customHeight="true" outlineLevel="0" collapsed="false">
      <c r="B23" s="1" t="s">
        <v>118</v>
      </c>
      <c r="F23" s="37" t="n">
        <v>18000</v>
      </c>
    </row>
    <row r="24" customFormat="false" ht="15" hidden="false" customHeight="true" outlineLevel="0" collapsed="false">
      <c r="B24" s="1" t="s">
        <v>119</v>
      </c>
      <c r="F24" s="37" t="n">
        <v>13610000</v>
      </c>
    </row>
    <row r="25" customFormat="false" ht="15" hidden="false" customHeight="true" outlineLevel="0" collapsed="false">
      <c r="B25" s="1" t="s">
        <v>120</v>
      </c>
      <c r="F25" s="37" t="n">
        <v>168600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LibreOffice/25.8.1.1$MacOSX_AARCH64 LibreOffice_project/54047653041915e595ad4e45cccea684809c77b5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2025-10-26T10:36:55Z</dcterms:created>
  <dc:creator>M Sean Fosmire</dc:creator>
  <dc:description/>
  <dc:language>en-US</dc:language>
  <cp:lastModifiedBy>M Sean Fosmire</cp:lastModifiedBy>
  <dcterms:modified xsi:type="dcterms:W3CDTF">2025-10-26T11:26:35Z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